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esaad\Downloads\"/>
    </mc:Choice>
  </mc:AlternateContent>
  <xr:revisionPtr revIDLastSave="0" documentId="13_ncr:1_{A152EF34-5F43-4344-9C94-2C5E05151C3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PC Application" sheetId="1" r:id="rId1"/>
    <sheet name="Retention Register" sheetId="2" r:id="rId2"/>
    <sheet name="Instructions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2" l="1"/>
  <c r="F22" i="2"/>
  <c r="F21" i="2"/>
  <c r="F20" i="2"/>
  <c r="F19" i="2"/>
  <c r="F18" i="2"/>
  <c r="F17" i="2"/>
  <c r="F16" i="2"/>
  <c r="F15" i="2"/>
  <c r="F14" i="2"/>
  <c r="F13" i="2"/>
  <c r="F12" i="2"/>
  <c r="F11" i="2"/>
  <c r="F10" i="2"/>
  <c r="F9" i="2"/>
  <c r="F8" i="2"/>
  <c r="F7" i="2"/>
  <c r="D42" i="1"/>
  <c r="C41" i="1"/>
  <c r="B32" i="2" s="1"/>
  <c r="D40" i="1"/>
  <c r="D30" i="1" s="1"/>
  <c r="C40" i="1"/>
  <c r="D38" i="1"/>
  <c r="E37" i="1"/>
  <c r="D37" i="1"/>
  <c r="D35" i="1"/>
  <c r="E34" i="1"/>
  <c r="E31" i="1"/>
  <c r="E29" i="1"/>
  <c r="E28" i="1"/>
  <c r="D28" i="1"/>
  <c r="C28" i="1"/>
  <c r="D26" i="1"/>
  <c r="C26" i="1"/>
  <c r="E25" i="1"/>
  <c r="E24" i="1"/>
  <c r="E23" i="1"/>
  <c r="C13" i="1"/>
  <c r="C30" i="1" l="1"/>
  <c r="C42" i="1" s="1"/>
  <c r="E42" i="1" s="1"/>
  <c r="F4" i="2"/>
  <c r="F5" i="2"/>
  <c r="B29" i="2" s="1"/>
  <c r="F6" i="2"/>
  <c r="B28" i="2" s="1"/>
  <c r="B33" i="2" s="1"/>
  <c r="E26" i="1"/>
  <c r="D32" i="1"/>
  <c r="D34" i="1" s="1"/>
  <c r="E40" i="1"/>
  <c r="D41" i="1"/>
  <c r="E41" i="1"/>
  <c r="C32" i="1" l="1"/>
  <c r="E32" i="1" s="1"/>
  <c r="E30" i="1"/>
  <c r="C34" i="1"/>
  <c r="B30" i="2"/>
  <c r="C35" i="1" l="1"/>
  <c r="E35" i="1" s="1"/>
  <c r="C38" i="1" l="1"/>
  <c r="E38" i="1" s="1"/>
</calcChain>
</file>

<file path=xl/sharedStrings.xml><?xml version="1.0" encoding="utf-8"?>
<sst xmlns="http://schemas.openxmlformats.org/spreadsheetml/2006/main" count="73" uniqueCount="72">
  <si>
    <t>PROGRESS PAYMENT APPLICATION / CERTIFICATE</t>
  </si>
  <si>
    <t>Project</t>
  </si>
  <si>
    <t>Sample Project (replace)</t>
  </si>
  <si>
    <t>Employer</t>
  </si>
  <si>
    <t>Employer name</t>
  </si>
  <si>
    <t>Contractor</t>
  </si>
  <si>
    <t>Contractor name</t>
  </si>
  <si>
    <t>Contract reference</t>
  </si>
  <si>
    <t>Contract no.</t>
  </si>
  <si>
    <t>PPC number</t>
  </si>
  <si>
    <t>Period ending</t>
  </si>
  <si>
    <t>2026-10-31</t>
  </si>
  <si>
    <t>Currency</t>
  </si>
  <si>
    <t>USD</t>
  </si>
  <si>
    <t>Original contract value</t>
  </si>
  <si>
    <t>Approved contract adjustment / VOs</t>
  </si>
  <si>
    <t>Revised contract value</t>
  </si>
  <si>
    <t>Initial advance payment</t>
  </si>
  <si>
    <t>Retention deduction rate</t>
  </si>
  <si>
    <t>Retention cap rate</t>
  </si>
  <si>
    <t>Retention cap basis</t>
  </si>
  <si>
    <t>Original</t>
  </si>
  <si>
    <t>Claims subject to retention?</t>
  </si>
  <si>
    <t>No</t>
  </si>
  <si>
    <t>Employer deductions reduce retention base?</t>
  </si>
  <si>
    <t>PAYMENT VALUATION  |  CUMULATIVE LESS PREVIOUS = THIS PERIOD</t>
  </si>
  <si>
    <t>Description</t>
  </si>
  <si>
    <t>Cumulative to date</t>
  </si>
  <si>
    <t>Previous certified</t>
  </si>
  <si>
    <t>This period</t>
  </si>
  <si>
    <t>Executed BOQ work</t>
  </si>
  <si>
    <t>Approved &amp; executed VOs</t>
  </si>
  <si>
    <t>Approved and due contractor claims</t>
  </si>
  <si>
    <t>SUBTOTAL: GROSS WORK VALUE</t>
  </si>
  <si>
    <t>Advance paid (memorandum; not added to work)</t>
  </si>
  <si>
    <t>Advance recovery (deduction)</t>
  </si>
  <si>
    <t>Retention deduction / balance (deduction)</t>
  </si>
  <si>
    <t>Employer claims / other deductions</t>
  </si>
  <si>
    <t>SUBTOTAL: NET VALUE OF WORK</t>
  </si>
  <si>
    <t>Previously certified net amount (PPC reconciliation)</t>
  </si>
  <si>
    <t>CURRENT PPC CERTIFIED VALUE</t>
  </si>
  <si>
    <t>Less: cash paid against current PPC</t>
  </si>
  <si>
    <t>CURRENT PPC UNPAID / FOR ACCOUNTS</t>
  </si>
  <si>
    <t>Retention base (supporting calculation)</t>
  </si>
  <si>
    <t>Cumulative retention cap (supporting calculation)</t>
  </si>
  <si>
    <t>Current retention (register cross-check)</t>
  </si>
  <si>
    <t>Notes: Previous figures refer to previous CERTIFIED amounts, not just bank payments.</t>
  </si>
  <si>
    <t>Retention claims &amp; employer deductions are contract-dependent switches.</t>
  </si>
  <si>
    <t>Advance is shown for reference: it is NOT added again to certified work.</t>
  </si>
  <si>
    <t>RETENTION SCHEDULE  |  ATTACH TO PPC</t>
  </si>
  <si>
    <t>PPC No.</t>
  </si>
  <si>
    <t>BOQ to date</t>
  </si>
  <si>
    <t>VO to date</t>
  </si>
  <si>
    <t>Eligible claims to date</t>
  </si>
  <si>
    <t>Eligible employer offsets to date</t>
  </si>
  <si>
    <t>Retention to date</t>
  </si>
  <si>
    <t>RECONCILIATION WITH CURRENT PPC</t>
  </si>
  <si>
    <t>Latest cumulative retention</t>
  </si>
  <si>
    <t>Previous cumulative retention</t>
  </si>
  <si>
    <t>Current-period retention deduction</t>
  </si>
  <si>
    <t>Cap amount</t>
  </si>
  <si>
    <t>Balance left before cap</t>
  </si>
  <si>
    <t>HOW TO USE THE PPC WORKBOOK</t>
  </si>
  <si>
    <t>1. Replace letterhead, project details and original/revised contract assumptions.</t>
  </si>
  <si>
    <t>2. Choose cap basis: Original or Revised, based on the signed contract.</t>
  </si>
  <si>
    <t>3. Decide whether approved claims or employer deductions belong in retention base.</t>
  </si>
  <si>
    <t>4. Enter current cumulative and previous certified amounts on PPC Application.</t>
  </si>
  <si>
    <t>5. Enter each PPC as one row in the retention register, with cumulative bases.</t>
  </si>
  <si>
    <t>6. Reconcile this PPC retention with the register (row 42 / schedule row 30).</t>
  </si>
  <si>
    <t>7. Accounts section separates certified amount from payments actually received.</t>
  </si>
  <si>
    <t>8. The sample is illustrative and not a substitute for contract-specific certification.</t>
  </si>
  <si>
    <t>CONSTRUCTION RETENTION CALCULATION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</si>
</sst>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;[Red]\(#,##0.00\);\–"/>
    <numFmt numFmtId="165" formatCode="0.0%"/>
  </numFmts>
  <fonts count="7">
    <font>
      <sz val="11"/>
      <name val="Carlito"/>
    </font>
    <font>
      <b/>
      <sz val="15"/>
      <color rgb="FFFFFFFF"/>
      <name val="Carlito"/>
    </font>
    <font>
      <sz val="11"/>
      <color rgb="FF0000FF"/>
      <name val="Carlito"/>
    </font>
    <font>
      <b/>
      <sz val="11"/>
      <color rgb="FFFFFFFF"/>
      <name val="Carlito"/>
    </font>
    <font>
      <b/>
      <sz val="11"/>
      <name val="Carlito"/>
    </font>
    <font>
      <sz val="20"/>
      <color theme="1" tint="0.34998626667073579"/>
      <name val="Carlito"/>
    </font>
    <font>
      <sz val="11"/>
      <color theme="1" tint="0.34998626667073579"/>
      <name val="Carlito"/>
    </font>
  </fonts>
  <fills count="5">
    <fill>
      <patternFill patternType="none"/>
    </fill>
    <fill>
      <patternFill patternType="gray125"/>
    </fill>
    <fill>
      <patternFill patternType="solid">
        <fgColor rgb="FF1F3549"/>
      </patternFill>
    </fill>
    <fill>
      <patternFill patternType="solid">
        <fgColor rgb="FFE7F2F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/>
    <xf numFmtId="164" fontId="0" fillId="0" borderId="0" xfId="0" applyNumberFormat="1"/>
    <xf numFmtId="0" fontId="2" fillId="0" borderId="0" xfId="0" applyFont="1"/>
    <xf numFmtId="164" fontId="2" fillId="0" borderId="0" xfId="0" applyNumberFormat="1" applyFont="1"/>
    <xf numFmtId="0" fontId="4" fillId="3" borderId="0" xfId="0" applyFont="1" applyFill="1"/>
    <xf numFmtId="164" fontId="4" fillId="3" borderId="0" xfId="0" applyNumberFormat="1" applyFont="1" applyFill="1"/>
    <xf numFmtId="0" fontId="3" fillId="2" borderId="0" xfId="0" applyFont="1" applyFill="1" applyAlignment="1">
      <alignment wrapText="1"/>
    </xf>
    <xf numFmtId="0" fontId="1" fillId="2" borderId="0" xfId="0" applyFont="1" applyFill="1"/>
    <xf numFmtId="0" fontId="3" fillId="2" borderId="0" xfId="0" applyFont="1" applyFill="1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164" fontId="0" fillId="0" borderId="0" xfId="0" applyNumberFormat="1" applyAlignment="1">
      <alignment horizontal="right"/>
    </xf>
    <xf numFmtId="165" fontId="2" fillId="0" borderId="0" xfId="0" applyNumberFormat="1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4" borderId="0" xfId="0" applyFont="1" applyFill="1" applyAlignment="1">
      <alignment horizontal="center" vertical="center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8"/>
  <sheetViews>
    <sheetView showGridLines="0" tabSelected="1" workbookViewId="0">
      <selection activeCell="I15" sqref="I15"/>
    </sheetView>
  </sheetViews>
  <sheetFormatPr defaultRowHeight="14.25"/>
  <cols>
    <col min="1" max="1" width="3.5" customWidth="1"/>
    <col min="2" max="2" width="43.125" customWidth="1"/>
    <col min="3" max="3" width="17.75" bestFit="1" customWidth="1"/>
    <col min="4" max="4" width="16.875" bestFit="1" customWidth="1"/>
    <col min="5" max="5" width="11" bestFit="1" customWidth="1"/>
  </cols>
  <sheetData>
    <row r="1" spans="1:5" ht="42" customHeight="1">
      <c r="A1" s="16" t="s">
        <v>71</v>
      </c>
      <c r="B1" s="16"/>
      <c r="C1" s="16"/>
      <c r="D1" s="16"/>
      <c r="E1" s="16"/>
    </row>
    <row r="2" spans="1:5" ht="30" customHeight="1">
      <c r="A2" s="14" t="s">
        <v>0</v>
      </c>
      <c r="B2" s="14"/>
      <c r="C2" s="14"/>
      <c r="D2" s="14"/>
      <c r="E2" s="14"/>
    </row>
    <row r="4" spans="1:5">
      <c r="B4" t="s">
        <v>1</v>
      </c>
      <c r="C4" s="10" t="s">
        <v>2</v>
      </c>
      <c r="D4" s="10"/>
    </row>
    <row r="5" spans="1:5">
      <c r="B5" t="s">
        <v>3</v>
      </c>
      <c r="C5" s="11" t="s">
        <v>4</v>
      </c>
      <c r="D5" s="11"/>
      <c r="E5" s="2"/>
    </row>
    <row r="6" spans="1:5">
      <c r="B6" t="s">
        <v>5</v>
      </c>
      <c r="C6" s="11" t="s">
        <v>6</v>
      </c>
      <c r="D6" s="11"/>
      <c r="E6" s="2"/>
    </row>
    <row r="7" spans="1:5">
      <c r="B7" t="s">
        <v>7</v>
      </c>
      <c r="C7" s="11" t="s">
        <v>8</v>
      </c>
      <c r="D7" s="11"/>
      <c r="E7" s="2"/>
    </row>
    <row r="8" spans="1:5">
      <c r="B8" t="s">
        <v>9</v>
      </c>
      <c r="C8" s="11">
        <v>3</v>
      </c>
      <c r="D8" s="11"/>
      <c r="E8" s="2"/>
    </row>
    <row r="9" spans="1:5">
      <c r="B9" t="s">
        <v>10</v>
      </c>
      <c r="C9" s="11" t="s">
        <v>11</v>
      </c>
      <c r="D9" s="11"/>
      <c r="E9" s="2"/>
    </row>
    <row r="10" spans="1:5">
      <c r="B10" t="s">
        <v>12</v>
      </c>
      <c r="C10" s="11" t="s">
        <v>13</v>
      </c>
      <c r="D10" s="11"/>
      <c r="E10" s="2"/>
    </row>
    <row r="11" spans="1:5">
      <c r="B11" t="s">
        <v>14</v>
      </c>
      <c r="C11" s="11">
        <v>1000000</v>
      </c>
      <c r="D11" s="11"/>
      <c r="E11" s="2"/>
    </row>
    <row r="12" spans="1:5">
      <c r="B12" t="s">
        <v>15</v>
      </c>
      <c r="C12" s="11">
        <v>30000</v>
      </c>
      <c r="D12" s="11"/>
      <c r="E12" s="2"/>
    </row>
    <row r="13" spans="1:5">
      <c r="B13" t="s">
        <v>16</v>
      </c>
      <c r="C13" s="12">
        <f>C11+C12</f>
        <v>1030000</v>
      </c>
      <c r="D13" s="12"/>
      <c r="E13" s="2"/>
    </row>
    <row r="14" spans="1:5">
      <c r="B14" t="s">
        <v>17</v>
      </c>
      <c r="C14" s="11">
        <v>100000</v>
      </c>
      <c r="D14" s="11"/>
      <c r="E14" s="2"/>
    </row>
    <row r="15" spans="1:5">
      <c r="B15" t="s">
        <v>18</v>
      </c>
      <c r="C15" s="13">
        <v>0.1</v>
      </c>
      <c r="D15" s="13"/>
      <c r="E15" s="2"/>
    </row>
    <row r="16" spans="1:5">
      <c r="B16" t="s">
        <v>19</v>
      </c>
      <c r="C16" s="13">
        <v>0.05</v>
      </c>
      <c r="D16" s="13"/>
      <c r="E16" s="2"/>
    </row>
    <row r="17" spans="1:5">
      <c r="B17" t="s">
        <v>20</v>
      </c>
      <c r="C17" s="11" t="s">
        <v>21</v>
      </c>
      <c r="D17" s="11"/>
      <c r="E17" s="2"/>
    </row>
    <row r="18" spans="1:5">
      <c r="B18" t="s">
        <v>22</v>
      </c>
      <c r="C18" s="11" t="s">
        <v>23</v>
      </c>
      <c r="D18" s="11"/>
      <c r="E18" s="2"/>
    </row>
    <row r="19" spans="1:5">
      <c r="B19" t="s">
        <v>24</v>
      </c>
      <c r="C19" s="11" t="s">
        <v>23</v>
      </c>
      <c r="D19" s="11"/>
      <c r="E19" s="2"/>
    </row>
    <row r="20" spans="1:5">
      <c r="C20" s="2"/>
      <c r="D20" s="2"/>
      <c r="E20" s="2"/>
    </row>
    <row r="21" spans="1:5" ht="23.1" customHeight="1">
      <c r="A21" s="15" t="s">
        <v>25</v>
      </c>
      <c r="B21" s="15"/>
      <c r="C21" s="15"/>
      <c r="D21" s="15"/>
      <c r="E21" s="15"/>
    </row>
    <row r="22" spans="1:5" ht="15">
      <c r="B22" s="5" t="s">
        <v>26</v>
      </c>
      <c r="C22" s="6" t="s">
        <v>27</v>
      </c>
      <c r="D22" s="6" t="s">
        <v>28</v>
      </c>
      <c r="E22" s="6" t="s">
        <v>29</v>
      </c>
    </row>
    <row r="23" spans="1:5">
      <c r="B23" t="s">
        <v>30</v>
      </c>
      <c r="C23" s="4">
        <v>420000</v>
      </c>
      <c r="D23" s="4">
        <v>230000</v>
      </c>
      <c r="E23" s="2">
        <f>C23-D23</f>
        <v>190000</v>
      </c>
    </row>
    <row r="24" spans="1:5">
      <c r="B24" t="s">
        <v>31</v>
      </c>
      <c r="C24" s="4">
        <v>30000</v>
      </c>
      <c r="D24" s="4">
        <v>20000</v>
      </c>
      <c r="E24" s="2">
        <f>C24-D24</f>
        <v>10000</v>
      </c>
    </row>
    <row r="25" spans="1:5">
      <c r="B25" t="s">
        <v>32</v>
      </c>
      <c r="C25" s="4">
        <v>10000</v>
      </c>
      <c r="D25" s="4">
        <v>0</v>
      </c>
      <c r="E25" s="2">
        <f>C25-D25</f>
        <v>10000</v>
      </c>
    </row>
    <row r="26" spans="1:5" ht="24" customHeight="1">
      <c r="B26" s="5" t="s">
        <v>33</v>
      </c>
      <c r="C26" s="6">
        <f>SUM(C23:C25)</f>
        <v>460000</v>
      </c>
      <c r="D26" s="6">
        <f>SUM(D23:D25)</f>
        <v>250000</v>
      </c>
      <c r="E26" s="6">
        <f>C26-D26</f>
        <v>210000</v>
      </c>
    </row>
    <row r="27" spans="1:5">
      <c r="C27" s="2"/>
      <c r="D27" s="2"/>
      <c r="E27" s="2"/>
    </row>
    <row r="28" spans="1:5">
      <c r="B28" t="s">
        <v>34</v>
      </c>
      <c r="C28" s="2">
        <f>C14</f>
        <v>100000</v>
      </c>
      <c r="D28" s="2">
        <f>C14</f>
        <v>100000</v>
      </c>
      <c r="E28" s="2">
        <f>0</f>
        <v>0</v>
      </c>
    </row>
    <row r="29" spans="1:5">
      <c r="B29" t="s">
        <v>35</v>
      </c>
      <c r="C29" s="4">
        <v>40000</v>
      </c>
      <c r="D29" s="4">
        <v>20000</v>
      </c>
      <c r="E29" s="2">
        <f>C29-D29</f>
        <v>20000</v>
      </c>
    </row>
    <row r="30" spans="1:5">
      <c r="B30" t="s">
        <v>36</v>
      </c>
      <c r="C30" s="2">
        <f>MIN(MAX(0,C40*C15),C41)</f>
        <v>45000</v>
      </c>
      <c r="D30" s="2">
        <f>D40*C15</f>
        <v>25000</v>
      </c>
      <c r="E30" s="2">
        <f>C30-D30</f>
        <v>20000</v>
      </c>
    </row>
    <row r="31" spans="1:5">
      <c r="B31" t="s">
        <v>37</v>
      </c>
      <c r="C31" s="4">
        <v>0</v>
      </c>
      <c r="D31" s="4">
        <v>0</v>
      </c>
      <c r="E31" s="2">
        <f>C31-D31</f>
        <v>0</v>
      </c>
    </row>
    <row r="32" spans="1:5" ht="24" customHeight="1">
      <c r="B32" s="5" t="s">
        <v>38</v>
      </c>
      <c r="C32" s="6">
        <f>C26-SUM(C29:C31)</f>
        <v>375000</v>
      </c>
      <c r="D32" s="6">
        <f>D26-SUM(D29:D31)</f>
        <v>205000</v>
      </c>
      <c r="E32" s="6">
        <f>C32-D32</f>
        <v>170000</v>
      </c>
    </row>
    <row r="33" spans="2:5">
      <c r="C33" s="2"/>
      <c r="D33" s="2"/>
      <c r="E33" s="2"/>
    </row>
    <row r="34" spans="2:5">
      <c r="B34" t="s">
        <v>39</v>
      </c>
      <c r="C34" s="2">
        <f>D32</f>
        <v>205000</v>
      </c>
      <c r="D34" s="2">
        <f>D32</f>
        <v>205000</v>
      </c>
      <c r="E34" s="2">
        <f>0</f>
        <v>0</v>
      </c>
    </row>
    <row r="35" spans="2:5" ht="24" customHeight="1">
      <c r="B35" s="5" t="s">
        <v>40</v>
      </c>
      <c r="C35" s="6">
        <f>C32-C34</f>
        <v>170000</v>
      </c>
      <c r="D35" s="6">
        <f>0</f>
        <v>0</v>
      </c>
      <c r="E35" s="6">
        <f>C35</f>
        <v>170000</v>
      </c>
    </row>
    <row r="36" spans="2:5">
      <c r="C36" s="2"/>
      <c r="D36" s="2"/>
      <c r="E36" s="2"/>
    </row>
    <row r="37" spans="2:5">
      <c r="B37" t="s">
        <v>41</v>
      </c>
      <c r="C37" s="4">
        <v>0</v>
      </c>
      <c r="D37" s="2">
        <f>0</f>
        <v>0</v>
      </c>
      <c r="E37" s="2">
        <f>C37</f>
        <v>0</v>
      </c>
    </row>
    <row r="38" spans="2:5" ht="24" customHeight="1">
      <c r="B38" s="5" t="s">
        <v>42</v>
      </c>
      <c r="C38" s="6">
        <f>C35-C37</f>
        <v>170000</v>
      </c>
      <c r="D38" s="6">
        <f>0</f>
        <v>0</v>
      </c>
      <c r="E38" s="6">
        <f>C38</f>
        <v>170000</v>
      </c>
    </row>
    <row r="39" spans="2:5">
      <c r="C39" s="2"/>
      <c r="D39" s="2"/>
      <c r="E39" s="2"/>
    </row>
    <row r="40" spans="2:5">
      <c r="B40" t="s">
        <v>43</v>
      </c>
      <c r="C40" s="2">
        <f>C23+C24+IF(C18="Yes",C25,0)-IF(C19="Yes",C31,0)</f>
        <v>450000</v>
      </c>
      <c r="D40" s="2">
        <f>D23+D24+IF(C18="Yes",D25,0)-IF(C19="Yes",D31,0)</f>
        <v>250000</v>
      </c>
      <c r="E40" s="2">
        <f>C40-D40</f>
        <v>200000</v>
      </c>
    </row>
    <row r="41" spans="2:5">
      <c r="B41" t="s">
        <v>44</v>
      </c>
      <c r="C41" s="2">
        <f>IF(C17="Original",C11,C13)*C16</f>
        <v>50000</v>
      </c>
      <c r="D41" s="2">
        <f>C41</f>
        <v>50000</v>
      </c>
      <c r="E41" s="2">
        <f>C41</f>
        <v>50000</v>
      </c>
    </row>
    <row r="42" spans="2:5">
      <c r="B42" t="s">
        <v>45</v>
      </c>
      <c r="C42" s="2">
        <f>C30-D30</f>
        <v>20000</v>
      </c>
      <c r="D42" s="2">
        <f>0</f>
        <v>0</v>
      </c>
      <c r="E42" s="2">
        <f>C42</f>
        <v>20000</v>
      </c>
    </row>
    <row r="43" spans="2:5">
      <c r="C43" s="2"/>
      <c r="D43" s="2"/>
      <c r="E43" s="2"/>
    </row>
    <row r="44" spans="2:5">
      <c r="C44" s="2"/>
      <c r="D44" s="2"/>
      <c r="E44" s="2"/>
    </row>
    <row r="45" spans="2:5">
      <c r="B45" s="17" t="s">
        <v>46</v>
      </c>
      <c r="C45" s="2"/>
      <c r="D45" s="2"/>
      <c r="E45" s="2"/>
    </row>
    <row r="46" spans="2:5">
      <c r="B46" s="17" t="s">
        <v>47</v>
      </c>
      <c r="C46" s="2"/>
      <c r="D46" s="2"/>
      <c r="E46" s="2"/>
    </row>
    <row r="47" spans="2:5">
      <c r="B47" s="17" t="s">
        <v>48</v>
      </c>
      <c r="C47" s="2"/>
      <c r="D47" s="2"/>
      <c r="E47" s="2"/>
    </row>
    <row r="48" spans="2:5">
      <c r="C48" s="2"/>
      <c r="D48" s="2"/>
      <c r="E48" s="2"/>
    </row>
  </sheetData>
  <mergeCells count="19">
    <mergeCell ref="A1:E1"/>
    <mergeCell ref="C17:D17"/>
    <mergeCell ref="C18:D18"/>
    <mergeCell ref="C19:D19"/>
    <mergeCell ref="A2:E2"/>
    <mergeCell ref="A21:E21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  <mergeCell ref="C14:D14"/>
    <mergeCell ref="C15:D15"/>
    <mergeCell ref="C16:D16"/>
  </mergeCells>
  <dataValidations count="2">
    <dataValidation type="list" sqref="C17" xr:uid="{00000000-0002-0000-0000-000000000000}">
      <formula1>"Original,Revised"</formula1>
    </dataValidation>
    <dataValidation type="list" sqref="C18:C19" xr:uid="{00000000-0002-0000-0000-000001000000}">
      <formula1>"Yes,No"</formula1>
    </dataValidation>
  </dataValidations>
  <printOptions horizontalCentered="1" verticalCentered="1"/>
  <pageMargins left="3.937007874015748E-2" right="3.937007874015748E-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8"/>
  <sheetViews>
    <sheetView workbookViewId="0"/>
  </sheetViews>
  <sheetFormatPr defaultRowHeight="14.25"/>
  <cols>
    <col min="1" max="1" width="26" customWidth="1"/>
    <col min="2" max="6" width="25" customWidth="1"/>
  </cols>
  <sheetData>
    <row r="1" spans="1:6" ht="30" customHeight="1">
      <c r="A1" s="8" t="s">
        <v>49</v>
      </c>
      <c r="B1" s="8"/>
      <c r="C1" s="8"/>
      <c r="D1" s="8"/>
      <c r="E1" s="8"/>
      <c r="F1" s="8"/>
    </row>
    <row r="3" spans="1:6" ht="42.95" customHeight="1">
      <c r="A3" s="7" t="s">
        <v>50</v>
      </c>
      <c r="B3" s="7" t="s">
        <v>51</v>
      </c>
      <c r="C3" s="7" t="s">
        <v>52</v>
      </c>
      <c r="D3" s="7" t="s">
        <v>53</v>
      </c>
      <c r="E3" s="7" t="s">
        <v>54</v>
      </c>
      <c r="F3" s="7" t="s">
        <v>55</v>
      </c>
    </row>
    <row r="4" spans="1:6">
      <c r="A4">
        <v>1</v>
      </c>
      <c r="B4" s="3">
        <v>150000</v>
      </c>
      <c r="C4" s="3">
        <v>0</v>
      </c>
      <c r="D4" s="3">
        <v>0</v>
      </c>
      <c r="E4" s="3">
        <v>0</v>
      </c>
      <c r="F4">
        <f>IF(A4="","",MIN(MAX(0,(B4+C4+IF('PPC Application'!$C$18="Yes",D4,0)-IF('PPC Application'!$C$19="Yes",E4,0))*'PPC Application'!$C$15),'PPC Application'!$C$41))</f>
        <v>15000</v>
      </c>
    </row>
    <row r="5" spans="1:6">
      <c r="A5">
        <v>2</v>
      </c>
      <c r="B5" s="4">
        <v>230000</v>
      </c>
      <c r="C5" s="4">
        <v>20000</v>
      </c>
      <c r="D5" s="4">
        <v>0</v>
      </c>
      <c r="E5" s="4">
        <v>0</v>
      </c>
      <c r="F5">
        <f>IF(A5="","",MIN(MAX(0,(B5+C5+IF('PPC Application'!$C$18="Yes",D5,0)-IF('PPC Application'!$C$19="Yes",E5,0))*'PPC Application'!$C$15),'PPC Application'!$C$41))</f>
        <v>25000</v>
      </c>
    </row>
    <row r="6" spans="1:6">
      <c r="A6">
        <v>3</v>
      </c>
      <c r="B6" s="4">
        <v>420000</v>
      </c>
      <c r="C6" s="4">
        <v>30000</v>
      </c>
      <c r="D6" s="4">
        <v>10000</v>
      </c>
      <c r="E6" s="4">
        <v>0</v>
      </c>
      <c r="F6">
        <f>IF(A6="","",MIN(MAX(0,(B6+C6+IF('PPC Application'!$C$18="Yes",D6,0)-IF('PPC Application'!$C$19="Yes",E6,0))*'PPC Application'!$C$15),'PPC Application'!$C$41))</f>
        <v>45000</v>
      </c>
    </row>
    <row r="7" spans="1:6">
      <c r="B7" s="4"/>
      <c r="C7" s="4"/>
      <c r="D7" s="4"/>
      <c r="E7" s="4"/>
      <c r="F7" t="str">
        <f>IF(A7="","",MIN(MAX(0,(B7+C7+IF('PPC Application'!$C$18="Yes",D7,0)-IF('PPC Application'!$C$19="Yes",E7,0))*'PPC Application'!$C$15),'PPC Application'!$C$41))</f>
        <v/>
      </c>
    </row>
    <row r="8" spans="1:6">
      <c r="B8" s="4"/>
      <c r="C8" s="4"/>
      <c r="D8" s="4"/>
      <c r="E8" s="4"/>
      <c r="F8" t="str">
        <f>IF(A8="","",MIN(MAX(0,(B8+C8+IF('PPC Application'!$C$18="Yes",D8,0)-IF('PPC Application'!$C$19="Yes",E8,0))*'PPC Application'!$C$15),'PPC Application'!$C$41))</f>
        <v/>
      </c>
    </row>
    <row r="9" spans="1:6">
      <c r="B9" s="4"/>
      <c r="C9" s="4"/>
      <c r="D9" s="4"/>
      <c r="E9" s="4"/>
      <c r="F9" t="str">
        <f>IF(A9="","",MIN(MAX(0,(B9+C9+IF('PPC Application'!$C$18="Yes",D9,0)-IF('PPC Application'!$C$19="Yes",E9,0))*'PPC Application'!$C$15),'PPC Application'!$C$41))</f>
        <v/>
      </c>
    </row>
    <row r="10" spans="1:6">
      <c r="B10" s="4"/>
      <c r="C10" s="4"/>
      <c r="D10" s="4"/>
      <c r="E10" s="4"/>
      <c r="F10" t="str">
        <f>IF(A10="","",MIN(MAX(0,(B10+C10+IF('PPC Application'!$C$18="Yes",D10,0)-IF('PPC Application'!$C$19="Yes",E10,0))*'PPC Application'!$C$15),'PPC Application'!$C$41))</f>
        <v/>
      </c>
    </row>
    <row r="11" spans="1:6">
      <c r="B11" s="4"/>
      <c r="C11" s="4"/>
      <c r="D11" s="4"/>
      <c r="E11" s="4"/>
      <c r="F11" t="str">
        <f>IF(A11="","",MIN(MAX(0,(B11+C11+IF('PPC Application'!$C$18="Yes",D11,0)-IF('PPC Application'!$C$19="Yes",E11,0))*'PPC Application'!$C$15),'PPC Application'!$C$41))</f>
        <v/>
      </c>
    </row>
    <row r="12" spans="1:6">
      <c r="B12" s="4"/>
      <c r="C12" s="4"/>
      <c r="D12" s="4"/>
      <c r="E12" s="4"/>
      <c r="F12" t="str">
        <f>IF(A12="","",MIN(MAX(0,(B12+C12+IF('PPC Application'!$C$18="Yes",D12,0)-IF('PPC Application'!$C$19="Yes",E12,0))*'PPC Application'!$C$15),'PPC Application'!$C$41))</f>
        <v/>
      </c>
    </row>
    <row r="13" spans="1:6">
      <c r="B13" s="4"/>
      <c r="C13" s="4"/>
      <c r="D13" s="4"/>
      <c r="E13" s="4"/>
      <c r="F13" t="str">
        <f>IF(A13="","",MIN(MAX(0,(B13+C13+IF('PPC Application'!$C$18="Yes",D13,0)-IF('PPC Application'!$C$19="Yes",E13,0))*'PPC Application'!$C$15),'PPC Application'!$C$41))</f>
        <v/>
      </c>
    </row>
    <row r="14" spans="1:6">
      <c r="B14" s="4"/>
      <c r="C14" s="4"/>
      <c r="D14" s="4"/>
      <c r="E14" s="4"/>
      <c r="F14" t="str">
        <f>IF(A14="","",MIN(MAX(0,(B14+C14+IF('PPC Application'!$C$18="Yes",D14,0)-IF('PPC Application'!$C$19="Yes",E14,0))*'PPC Application'!$C$15),'PPC Application'!$C$41))</f>
        <v/>
      </c>
    </row>
    <row r="15" spans="1:6">
      <c r="B15" s="4"/>
      <c r="C15" s="4"/>
      <c r="D15" s="4"/>
      <c r="E15" s="4"/>
      <c r="F15" t="str">
        <f>IF(A15="","",MIN(MAX(0,(B15+C15+IF('PPC Application'!$C$18="Yes",D15,0)-IF('PPC Application'!$C$19="Yes",E15,0))*'PPC Application'!$C$15),'PPC Application'!$C$41))</f>
        <v/>
      </c>
    </row>
    <row r="16" spans="1:6">
      <c r="B16" s="4"/>
      <c r="C16" s="4"/>
      <c r="D16" s="4"/>
      <c r="E16" s="4"/>
      <c r="F16" t="str">
        <f>IF(A16="","",MIN(MAX(0,(B16+C16+IF('PPC Application'!$C$18="Yes",D16,0)-IF('PPC Application'!$C$19="Yes",E16,0))*'PPC Application'!$C$15),'PPC Application'!$C$41))</f>
        <v/>
      </c>
    </row>
    <row r="17" spans="1:6">
      <c r="B17" s="4"/>
      <c r="C17" s="4"/>
      <c r="D17" s="4"/>
      <c r="E17" s="4"/>
      <c r="F17" t="str">
        <f>IF(A17="","",MIN(MAX(0,(B17+C17+IF('PPC Application'!$C$18="Yes",D17,0)-IF('PPC Application'!$C$19="Yes",E17,0))*'PPC Application'!$C$15),'PPC Application'!$C$41))</f>
        <v/>
      </c>
    </row>
    <row r="18" spans="1:6">
      <c r="B18" s="4"/>
      <c r="C18" s="4"/>
      <c r="D18" s="4"/>
      <c r="E18" s="4"/>
      <c r="F18" t="str">
        <f>IF(A18="","",MIN(MAX(0,(B18+C18+IF('PPC Application'!$C$18="Yes",D18,0)-IF('PPC Application'!$C$19="Yes",E18,0))*'PPC Application'!$C$15),'PPC Application'!$C$41))</f>
        <v/>
      </c>
    </row>
    <row r="19" spans="1:6">
      <c r="B19" s="4"/>
      <c r="C19" s="4"/>
      <c r="D19" s="4"/>
      <c r="E19" s="4"/>
      <c r="F19" t="str">
        <f>IF(A19="","",MIN(MAX(0,(B19+C19+IF('PPC Application'!$C$18="Yes",D19,0)-IF('PPC Application'!$C$19="Yes",E19,0))*'PPC Application'!$C$15),'PPC Application'!$C$41))</f>
        <v/>
      </c>
    </row>
    <row r="20" spans="1:6">
      <c r="B20" s="4"/>
      <c r="C20" s="4"/>
      <c r="D20" s="4"/>
      <c r="E20" s="4"/>
      <c r="F20" t="str">
        <f>IF(A20="","",MIN(MAX(0,(B20+C20+IF('PPC Application'!$C$18="Yes",D20,0)-IF('PPC Application'!$C$19="Yes",E20,0))*'PPC Application'!$C$15),'PPC Application'!$C$41))</f>
        <v/>
      </c>
    </row>
    <row r="21" spans="1:6">
      <c r="B21" s="4"/>
      <c r="C21" s="4"/>
      <c r="D21" s="4"/>
      <c r="E21" s="4"/>
      <c r="F21" t="str">
        <f>IF(A21="","",MIN(MAX(0,(B21+C21+IF('PPC Application'!$C$18="Yes",D21,0)-IF('PPC Application'!$C$19="Yes",E21,0))*'PPC Application'!$C$15),'PPC Application'!$C$41))</f>
        <v/>
      </c>
    </row>
    <row r="22" spans="1:6">
      <c r="B22" s="4"/>
      <c r="C22" s="4"/>
      <c r="D22" s="4"/>
      <c r="E22" s="4"/>
      <c r="F22" t="str">
        <f>IF(A22="","",MIN(MAX(0,(B22+C22+IF('PPC Application'!$C$18="Yes",D22,0)-IF('PPC Application'!$C$19="Yes",E22,0))*'PPC Application'!$C$15),'PPC Application'!$C$41))</f>
        <v/>
      </c>
    </row>
    <row r="23" spans="1:6">
      <c r="B23" s="4"/>
      <c r="C23" s="4"/>
      <c r="D23" s="4"/>
      <c r="E23" s="4"/>
      <c r="F23" t="str">
        <f>IF(A23="","",MIN(MAX(0,(B23+C23+IF('PPC Application'!$C$18="Yes",D23,0)-IF('PPC Application'!$C$19="Yes",E23,0))*'PPC Application'!$C$15),'PPC Application'!$C$41))</f>
        <v/>
      </c>
    </row>
    <row r="24" spans="1:6">
      <c r="B24" s="2"/>
      <c r="C24" s="2"/>
      <c r="D24" s="2"/>
      <c r="E24" s="2"/>
    </row>
    <row r="25" spans="1:6">
      <c r="B25" s="2"/>
      <c r="C25" s="2"/>
      <c r="D25" s="2"/>
      <c r="E25" s="2"/>
    </row>
    <row r="26" spans="1:6">
      <c r="A26" t="s">
        <v>56</v>
      </c>
      <c r="B26" s="2"/>
      <c r="C26" s="2"/>
      <c r="D26" s="2"/>
      <c r="E26" s="2"/>
    </row>
    <row r="27" spans="1:6">
      <c r="B27" s="2"/>
      <c r="C27" s="2"/>
      <c r="D27" s="2"/>
      <c r="E27" s="2"/>
    </row>
    <row r="28" spans="1:6">
      <c r="A28" t="s">
        <v>57</v>
      </c>
      <c r="B28" s="2">
        <f>IFERROR(INDEX(F4:F23,MATCH('PPC Application'!C8,A4:A23,0)),0)</f>
        <v>45000</v>
      </c>
      <c r="C28" s="2"/>
      <c r="D28" s="2"/>
      <c r="E28" s="2"/>
    </row>
    <row r="29" spans="1:6">
      <c r="A29" t="s">
        <v>58</v>
      </c>
      <c r="B29" s="2">
        <f>IFERROR(INDEX(F4:F23,MATCH('PPC Application'!C8-1,A4:A23,0)),0)</f>
        <v>25000</v>
      </c>
      <c r="C29" s="2"/>
      <c r="D29" s="2"/>
      <c r="E29" s="2"/>
    </row>
    <row r="30" spans="1:6">
      <c r="A30" t="s">
        <v>59</v>
      </c>
      <c r="B30" s="2">
        <f>B28-B29</f>
        <v>20000</v>
      </c>
      <c r="C30" s="2"/>
      <c r="D30" s="2"/>
      <c r="E30" s="2"/>
    </row>
    <row r="31" spans="1:6">
      <c r="B31" s="2"/>
      <c r="C31" s="2"/>
      <c r="D31" s="2"/>
      <c r="E31" s="2"/>
    </row>
    <row r="32" spans="1:6">
      <c r="A32" t="s">
        <v>60</v>
      </c>
      <c r="B32" s="2">
        <f>'PPC Application'!C41</f>
        <v>50000</v>
      </c>
      <c r="C32" s="2"/>
      <c r="D32" s="2"/>
      <c r="E32" s="2"/>
    </row>
    <row r="33" spans="1:5">
      <c r="A33" t="s">
        <v>61</v>
      </c>
      <c r="B33" s="2">
        <f>MAX(0,B32-B28)</f>
        <v>5000</v>
      </c>
      <c r="C33" s="2"/>
      <c r="D33" s="2"/>
      <c r="E33" s="2"/>
    </row>
    <row r="34" spans="1:5">
      <c r="B34" s="2"/>
      <c r="C34" s="2"/>
      <c r="D34" s="2"/>
      <c r="E34" s="2"/>
    </row>
    <row r="35" spans="1:5">
      <c r="B35" s="2"/>
      <c r="C35" s="2"/>
      <c r="D35" s="2"/>
      <c r="E35" s="2"/>
    </row>
    <row r="36" spans="1:5">
      <c r="B36" s="2"/>
      <c r="C36" s="2"/>
      <c r="D36" s="2"/>
      <c r="E36" s="2"/>
    </row>
    <row r="37" spans="1:5">
      <c r="B37" s="2"/>
      <c r="C37" s="2"/>
      <c r="D37" s="2"/>
      <c r="E37" s="2"/>
    </row>
    <row r="38" spans="1:5">
      <c r="B38" s="2"/>
      <c r="C38" s="2"/>
      <c r="D38" s="2"/>
      <c r="E38" s="2"/>
    </row>
    <row r="39" spans="1:5">
      <c r="B39" s="2"/>
      <c r="C39" s="2"/>
      <c r="D39" s="2"/>
      <c r="E39" s="2"/>
    </row>
    <row r="40" spans="1:5">
      <c r="B40" s="2"/>
      <c r="C40" s="2"/>
      <c r="D40" s="2"/>
      <c r="E40" s="2"/>
    </row>
    <row r="41" spans="1:5">
      <c r="B41" s="2"/>
      <c r="C41" s="2"/>
      <c r="D41" s="2"/>
      <c r="E41" s="2"/>
    </row>
    <row r="42" spans="1:5">
      <c r="B42" s="2"/>
      <c r="C42" s="2"/>
      <c r="D42" s="2"/>
      <c r="E42" s="2"/>
    </row>
    <row r="43" spans="1:5">
      <c r="B43" s="2"/>
      <c r="C43" s="2"/>
      <c r="D43" s="2"/>
      <c r="E43" s="2"/>
    </row>
    <row r="44" spans="1:5">
      <c r="B44" s="2"/>
      <c r="C44" s="2"/>
      <c r="D44" s="2"/>
      <c r="E44" s="2"/>
    </row>
    <row r="45" spans="1:5">
      <c r="B45" s="2"/>
      <c r="C45" s="2"/>
      <c r="D45" s="2"/>
      <c r="E45" s="2"/>
    </row>
    <row r="46" spans="1:5">
      <c r="B46" s="2"/>
      <c r="C46" s="2"/>
      <c r="D46" s="2"/>
      <c r="E46" s="2"/>
    </row>
    <row r="47" spans="1:5">
      <c r="B47" s="2"/>
      <c r="C47" s="2"/>
      <c r="D47" s="2"/>
      <c r="E47" s="2"/>
    </row>
    <row r="48" spans="1:5">
      <c r="B48" s="2"/>
      <c r="C48" s="2"/>
      <c r="D48" s="2"/>
      <c r="E48" s="2"/>
    </row>
  </sheetData>
  <mergeCells count="1"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8"/>
  <sheetViews>
    <sheetView workbookViewId="0"/>
  </sheetViews>
  <sheetFormatPr defaultRowHeight="14.25"/>
  <cols>
    <col min="1" max="1" width="110" customWidth="1"/>
    <col min="2" max="2" width="21" customWidth="1"/>
    <col min="3" max="5" width="22" customWidth="1"/>
    <col min="6" max="6" width="28" customWidth="1"/>
  </cols>
  <sheetData>
    <row r="1" spans="1:6" ht="30" customHeight="1">
      <c r="A1" s="1"/>
      <c r="B1" s="1"/>
      <c r="C1" s="1"/>
      <c r="D1" s="1"/>
      <c r="E1" s="1"/>
      <c r="F1" s="1"/>
    </row>
    <row r="3" spans="1:6" ht="23.1" customHeight="1">
      <c r="A3" s="9" t="s">
        <v>62</v>
      </c>
      <c r="B3" s="9"/>
      <c r="C3" s="9"/>
      <c r="D3" s="9"/>
      <c r="E3" s="9"/>
    </row>
    <row r="5" spans="1:6">
      <c r="A5" t="s">
        <v>63</v>
      </c>
      <c r="B5" s="2"/>
      <c r="C5" s="2"/>
      <c r="D5" s="2"/>
      <c r="E5" s="2"/>
    </row>
    <row r="6" spans="1:6">
      <c r="A6" t="s">
        <v>64</v>
      </c>
      <c r="B6" s="2"/>
      <c r="C6" s="2"/>
      <c r="D6" s="2"/>
      <c r="E6" s="2"/>
    </row>
    <row r="7" spans="1:6">
      <c r="A7" t="s">
        <v>65</v>
      </c>
      <c r="B7" s="2"/>
      <c r="C7" s="2"/>
      <c r="D7" s="2"/>
      <c r="E7" s="2"/>
    </row>
    <row r="8" spans="1:6">
      <c r="A8" t="s">
        <v>66</v>
      </c>
      <c r="B8" s="2"/>
      <c r="C8" s="2"/>
      <c r="D8" s="2"/>
      <c r="E8" s="2"/>
    </row>
    <row r="9" spans="1:6">
      <c r="A9" t="s">
        <v>67</v>
      </c>
      <c r="B9" s="2"/>
      <c r="C9" s="2"/>
      <c r="D9" s="2"/>
      <c r="E9" s="2"/>
    </row>
    <row r="10" spans="1:6">
      <c r="A10" t="s">
        <v>68</v>
      </c>
      <c r="B10" s="2"/>
      <c r="C10" s="2"/>
      <c r="D10" s="2"/>
      <c r="E10" s="2"/>
    </row>
    <row r="11" spans="1:6">
      <c r="A11" t="s">
        <v>69</v>
      </c>
      <c r="B11" s="2"/>
      <c r="C11" s="2"/>
      <c r="D11" s="2"/>
      <c r="E11" s="2"/>
    </row>
    <row r="12" spans="1:6">
      <c r="A12" t="s">
        <v>70</v>
      </c>
      <c r="B12" s="2"/>
      <c r="C12" s="2"/>
      <c r="D12" s="2"/>
      <c r="E12" s="2"/>
    </row>
    <row r="13" spans="1:6">
      <c r="B13" s="2"/>
      <c r="C13" s="2"/>
      <c r="D13" s="2"/>
      <c r="E13" s="2"/>
    </row>
    <row r="14" spans="1:6">
      <c r="B14" s="2"/>
      <c r="C14" s="2"/>
      <c r="D14" s="2"/>
      <c r="E14" s="2"/>
    </row>
    <row r="15" spans="1:6">
      <c r="B15" s="2"/>
      <c r="C15" s="2"/>
      <c r="D15" s="2"/>
      <c r="E15" s="2"/>
    </row>
    <row r="16" spans="1:6">
      <c r="B16" s="2"/>
      <c r="C16" s="2"/>
      <c r="D16" s="2"/>
      <c r="E16" s="2"/>
    </row>
    <row r="17" spans="2:5">
      <c r="B17" s="2"/>
      <c r="C17" s="2"/>
      <c r="D17" s="2"/>
      <c r="E17" s="2"/>
    </row>
    <row r="18" spans="2:5">
      <c r="B18" s="2"/>
      <c r="C18" s="2"/>
      <c r="D18" s="2"/>
      <c r="E18" s="2"/>
    </row>
    <row r="19" spans="2:5">
      <c r="B19" s="2"/>
      <c r="C19" s="2"/>
      <c r="D19" s="2"/>
      <c r="E19" s="2"/>
    </row>
    <row r="20" spans="2:5">
      <c r="B20" s="2"/>
      <c r="C20" s="2"/>
      <c r="D20" s="2"/>
      <c r="E20" s="2"/>
    </row>
    <row r="21" spans="2:5">
      <c r="B21" s="2"/>
      <c r="C21" s="2"/>
      <c r="D21" s="2"/>
      <c r="E21" s="2"/>
    </row>
    <row r="22" spans="2:5">
      <c r="B22" s="2"/>
      <c r="C22" s="2"/>
      <c r="D22" s="2"/>
      <c r="E22" s="2"/>
    </row>
    <row r="23" spans="2:5">
      <c r="B23" s="2"/>
      <c r="C23" s="2"/>
      <c r="D23" s="2"/>
      <c r="E23" s="2"/>
    </row>
    <row r="24" spans="2:5">
      <c r="B24" s="2"/>
      <c r="C24" s="2"/>
      <c r="D24" s="2"/>
      <c r="E24" s="2"/>
    </row>
    <row r="25" spans="2:5">
      <c r="B25" s="2"/>
      <c r="C25" s="2"/>
      <c r="D25" s="2"/>
      <c r="E25" s="2"/>
    </row>
    <row r="26" spans="2:5">
      <c r="B26" s="2"/>
      <c r="C26" s="2"/>
      <c r="D26" s="2"/>
      <c r="E26" s="2"/>
    </row>
    <row r="27" spans="2:5">
      <c r="B27" s="2"/>
      <c r="C27" s="2"/>
      <c r="D27" s="2"/>
      <c r="E27" s="2"/>
    </row>
    <row r="28" spans="2:5">
      <c r="B28" s="2"/>
      <c r="C28" s="2"/>
      <c r="D28" s="2"/>
      <c r="E28" s="2"/>
    </row>
    <row r="29" spans="2:5">
      <c r="B29" s="2"/>
      <c r="C29" s="2"/>
      <c r="D29" s="2"/>
      <c r="E29" s="2"/>
    </row>
    <row r="30" spans="2:5">
      <c r="B30" s="2"/>
      <c r="C30" s="2"/>
      <c r="D30" s="2"/>
      <c r="E30" s="2"/>
    </row>
    <row r="31" spans="2:5">
      <c r="B31" s="2"/>
      <c r="C31" s="2"/>
      <c r="D31" s="2"/>
      <c r="E31" s="2"/>
    </row>
    <row r="32" spans="2:5">
      <c r="B32" s="2"/>
      <c r="C32" s="2"/>
      <c r="D32" s="2"/>
      <c r="E32" s="2"/>
    </row>
    <row r="33" spans="2:5">
      <c r="B33" s="2"/>
      <c r="C33" s="2"/>
      <c r="D33" s="2"/>
      <c r="E33" s="2"/>
    </row>
    <row r="34" spans="2:5">
      <c r="B34" s="2"/>
      <c r="C34" s="2"/>
      <c r="D34" s="2"/>
      <c r="E34" s="2"/>
    </row>
    <row r="35" spans="2:5">
      <c r="B35" s="2"/>
      <c r="C35" s="2"/>
      <c r="D35" s="2"/>
      <c r="E35" s="2"/>
    </row>
    <row r="36" spans="2:5">
      <c r="B36" s="2"/>
      <c r="C36" s="2"/>
      <c r="D36" s="2"/>
      <c r="E36" s="2"/>
    </row>
    <row r="37" spans="2:5">
      <c r="B37" s="2"/>
      <c r="C37" s="2"/>
      <c r="D37" s="2"/>
      <c r="E37" s="2"/>
    </row>
    <row r="38" spans="2:5">
      <c r="B38" s="2"/>
      <c r="C38" s="2"/>
      <c r="D38" s="2"/>
      <c r="E38" s="2"/>
    </row>
    <row r="39" spans="2:5">
      <c r="B39" s="2"/>
      <c r="C39" s="2"/>
      <c r="D39" s="2"/>
      <c r="E39" s="2"/>
    </row>
    <row r="40" spans="2:5">
      <c r="B40" s="2"/>
      <c r="C40" s="2"/>
      <c r="D40" s="2"/>
      <c r="E40" s="2"/>
    </row>
    <row r="41" spans="2:5">
      <c r="B41" s="2"/>
      <c r="C41" s="2"/>
      <c r="D41" s="2"/>
      <c r="E41" s="2"/>
    </row>
    <row r="42" spans="2:5">
      <c r="B42" s="2"/>
      <c r="C42" s="2"/>
      <c r="D42" s="2"/>
      <c r="E42" s="2"/>
    </row>
    <row r="43" spans="2:5">
      <c r="B43" s="2"/>
      <c r="C43" s="2"/>
      <c r="D43" s="2"/>
      <c r="E43" s="2"/>
    </row>
    <row r="44" spans="2:5">
      <c r="B44" s="2"/>
      <c r="C44" s="2"/>
      <c r="D44" s="2"/>
      <c r="E44" s="2"/>
    </row>
    <row r="45" spans="2:5">
      <c r="B45" s="2"/>
      <c r="C45" s="2"/>
      <c r="D45" s="2"/>
      <c r="E45" s="2"/>
    </row>
    <row r="46" spans="2:5">
      <c r="B46" s="2"/>
      <c r="C46" s="2"/>
      <c r="D46" s="2"/>
      <c r="E46" s="2"/>
    </row>
    <row r="47" spans="2:5">
      <c r="B47" s="2"/>
      <c r="C47" s="2"/>
      <c r="D47" s="2"/>
      <c r="E47" s="2"/>
    </row>
    <row r="48" spans="2:5">
      <c r="B48" s="2"/>
      <c r="C48" s="2"/>
      <c r="D48" s="2"/>
      <c r="E48" s="2"/>
    </row>
  </sheetData>
  <mergeCells count="1"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PPC Application</vt:lpstr>
      <vt:lpstr>Retention Register</vt:lpstr>
      <vt:lpstr>Instructions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Elie Saad</cp:lastModifiedBy>
  <cp:lastPrinted>2026-10-19T18:42:02Z</cp:lastPrinted>
  <dcterms:modified xsi:type="dcterms:W3CDTF">2026-10-19T18:48:23Z</dcterms:modified>
</cp:coreProperties>
</file>