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PartName="/xl/charts/chart1.xml" ContentType="application/vnd.openxmlformats-officedocument.drawingml.chart+xml"/>
  <Override PartName="/xl/charts/chart2.xml" ContentType="application/vnd.openxmlformats-officedocument.drawingml.chart+xml"/>
  <Default Extension="png" ContentType="image/png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sh Flow" sheetId="1" r:id="rId5"/>
  </sheets>
  <definedNames/>
  <calcPr calcId="191029" calcMode="auto" fullCalcOnLoad="1" forceFullCalc="1"/>
</workbook>
</file>

<file path=xl/sharedStrings.xml><?xml version="1.0" encoding="utf-8"?>
<sst xmlns="http://schemas.openxmlformats.org/spreadsheetml/2006/main" count="92" uniqueCount="74">
  <si>
    <t xml:space="preserve">          CashFlowPot</t>
  </si>
  <si>
    <t xml:space="preserve">Sample Project · LDEEREO</t>
  </si>
  <si>
    <t xml:space="preserve">Sample Construction Cash Flow</t>
  </si>
  <si>
    <t xml:space="preserve">Worked example showing Work activities, Scheduled Cost, client contract terms, an independent inflow curve, an LC and a revolving overdraft.</t>
  </si>
  <si>
    <t xml:space="preserve">Contract &amp; Financing Assumptions</t>
  </si>
  <si>
    <t xml:space="preserve">Contract Value</t>
  </si>
  <si>
    <t xml:space="preserve">Client Advance</t>
  </si>
  <si>
    <t xml:space="preserve">Client Retention</t>
  </si>
  <si>
    <t xml:space="preserve">Retention Released at Completion</t>
  </si>
  <si>
    <t xml:space="preserve">Defects Liability Period</t>
  </si>
  <si>
    <t xml:space="preserve">Client Payment Delay</t>
  </si>
  <si>
    <t xml:space="preserve">Billing Deferral</t>
  </si>
  <si>
    <t xml:space="preserve">Financing Rate per Period</t>
  </si>
  <si>
    <t xml:space="preserve">Work Duration</t>
  </si>
  <si>
    <t xml:space="preserve">Financial Horizon</t>
  </si>
  <si>
    <t xml:space="preserve">Key Metrics</t>
  </si>
  <si>
    <t xml:space="preserve">Direct Cost</t>
  </si>
  <si>
    <t xml:space="preserve">Financing Cost</t>
  </si>
  <si>
    <t xml:space="preserve">Total Forecast Cost</t>
  </si>
  <si>
    <t xml:space="preserve">Forecast Margin Before Financing</t>
  </si>
  <si>
    <t xml:space="preserve">Forecast Margin After Financing</t>
  </si>
  <si>
    <t xml:space="preserve">Closing Cash Balance</t>
  </si>
  <si>
    <t xml:space="preserve">Peak Funding Requirement</t>
  </si>
  <si>
    <t xml:space="preserve">Peak Funding Period</t>
  </si>
  <si>
    <t xml:space="preserve">Cash after debt settlement</t>
  </si>
  <si>
    <t xml:space="preserve">Charts</t>
  </si>
  <si>
    <t xml:space="preserve">Cashflow Schedule</t>
  </si>
  <si>
    <t xml:space="preserve">Duration</t>
  </si>
  <si>
    <t xml:space="preserve">Start</t>
  </si>
  <si>
    <t xml:space="preserve">Pre Work</t>
  </si>
  <si>
    <t xml:space="preserve">Estimated Cost</t>
  </si>
  <si>
    <t xml:space="preserve">Flow</t>
  </si>
  <si>
    <t xml:space="preserve">Group 1</t>
  </si>
  <si>
    <t xml:space="preserve">Group 2</t>
  </si>
  <si>
    <t xml:space="preserve">Group 3</t>
  </si>
  <si>
    <t xml:space="preserve">Group 4</t>
  </si>
  <si>
    <t xml:space="preserve">Group 5</t>
  </si>
  <si>
    <t xml:space="preserve">Group 6</t>
  </si>
  <si>
    <t xml:space="preserve">Group 7</t>
  </si>
  <si>
    <t xml:space="preserve">Group 8</t>
  </si>
  <si>
    <t xml:space="preserve">Total / Closing</t>
  </si>
  <si>
    <t xml:space="preserve">No.</t>
  </si>
  <si>
    <t xml:space="preserve">Activity</t>
  </si>
  <si>
    <t xml:space="preserve">Testing &amp; handover</t>
  </si>
  <si>
    <t xml:space="preserve">Work</t>
  </si>
  <si>
    <t xml:space="preserve">Outflow</t>
  </si>
  <si>
    <t xml:space="preserve">Preliminaries</t>
  </si>
  <si>
    <t xml:space="preserve">Substructure</t>
  </si>
  <si>
    <t xml:space="preserve">Superstructure</t>
  </si>
  <si>
    <t xml:space="preserve">MEP</t>
  </si>
  <si>
    <t xml:space="preserve">Facade &amp; finishes</t>
  </si>
  <si>
    <t xml:space="preserve">Major Equipment Purchase</t>
  </si>
  <si>
    <t xml:space="preserve">Scheduled cost</t>
  </si>
  <si>
    <t xml:space="preserve">PROJECT CASHFLOW</t>
  </si>
  <si>
    <t xml:space="preserve">Project inflow
Client PPC receipts</t>
  </si>
  <si>
    <t xml:space="preserve">Project cost
Work + scheduled costs</t>
  </si>
  <si>
    <t xml:space="preserve">FACILITIES</t>
  </si>
  <si>
    <t xml:space="preserve">LC MEP</t>
  </si>
  <si>
    <t xml:space="preserve">Draw</t>
  </si>
  <si>
    <t xml:space="preserve">Repayment</t>
  </si>
  <si>
    <t xml:space="preserve">Interest &amp; fees</t>
  </si>
  <si>
    <t xml:space="preserve">Outstanding balance</t>
  </si>
  <si>
    <t xml:space="preserve">Project Overdraft</t>
  </si>
  <si>
    <t xml:space="preserve">CASH POSITION</t>
  </si>
  <si>
    <t xml:space="preserve">Total inflow</t>
  </si>
  <si>
    <t xml:space="preserve">Total outflow</t>
  </si>
  <si>
    <t xml:space="preserve">Net cash flow</t>
  </si>
  <si>
    <t xml:space="preserve">Closing cash balance</t>
  </si>
  <si>
    <t xml:space="preserve">Reconciliation &amp; Notes</t>
  </si>
  <si>
    <t xml:space="preserve">CashFlowPot Reference Closing Balance</t>
  </si>
  <si>
    <t xml:space="preserve">Workbook Closing Balance</t>
  </si>
  <si>
    <t xml:space="preserve">Difference</t>
  </si>
  <si>
    <t xml:space="preserve">Status</t>
  </si>
  <si>
    <t xml:space="preserve">All monetary amounts are shown in the project's reporting currency. Timing is expressed in model periods. Facility rows use the calculated financing result; interest and fees are combined for reporting.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</si>
</sst>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2">
    <numFmt numFmtId="164" formatCode="0.0%;[Red](0.0%);0.0%;@"/>
    <numFmt numFmtId="165" formatCode="#,##0.0;[Red](#,##0.0);0.0;@"/>
    <numFmt numFmtId="166" formatCode="0;[Red](0);0;@"/>
    <numFmt numFmtId="167" formatCode="#,##0.0;[Red](#,##0.0);0.0;@"/>
    <numFmt numFmtId="168" formatCode="#,##0.0;[Red](#,##0.0);0.0;@"/>
    <numFmt numFmtId="169" formatCode="0;[Red](0);0;@"/>
    <numFmt numFmtId="170" formatCode="#,##0.0;[Red](#,##0.0);0.0;@"/>
    <numFmt numFmtId="171" formatCode="#,##0.0;[Red](#,##0.0);;@"/>
    <numFmt numFmtId="172" formatCode="#,##0.0;[Red](#,##0.0);;@"/>
    <numFmt numFmtId="173" formatCode="#,##0.0;[Red](#,##0.0);;@"/>
    <numFmt numFmtId="174" formatCode="#,##0.0;[Red](#,##0.0);;@"/>
    <numFmt numFmtId="175" formatCode="#,##0.0;[Red](#,##0.0);;@"/>
    <numFmt numFmtId="176" formatCode="#,##0.0;[Red](#,##0.0);;@"/>
    <numFmt numFmtId="177" formatCode="#,##0.0;[Red](#,##0.0);;@"/>
    <numFmt numFmtId="178" formatCode="#,##0.0;[Red](#,##0.0);;@"/>
    <numFmt numFmtId="179" formatCode="#,##0.0;[Red](#,##0.0);;@"/>
    <numFmt numFmtId="180" formatCode="#,##0.0;[Red](#,##0.0);;@"/>
    <numFmt numFmtId="181" formatCode="#,##0.0;[Red](#,##0.0);;@"/>
    <numFmt numFmtId="182" formatCode="#,##0.0;[Red](#,##0.0);;@"/>
    <numFmt numFmtId="183" formatCode="#,##0.0;[Red](#,##0.0);;@"/>
    <numFmt numFmtId="184" formatCode="#,##0.0;[Red](#,##0.0);;@"/>
    <numFmt numFmtId="185" formatCode="#,##0.0;[Red](#,##0.0);;@"/>
  </numFmts>
  <fonts count="23">
    <font>
      <sz val="10.0"/>
      <color rgb="FF000000"/>
      <name val="Arial"/>
    </font>
    <font>
      <color rgb="FF29323A"/>
      <b/>
      <name val="Arial"/>
      <sz val="14"/>
    </font>
    <font>
      <color rgb="FF667085"/>
      <name val="Arial"/>
      <sz val="9"/>
    </font>
    <font>
      <color rgb="FF29323A"/>
      <b/>
      <name val="Arial"/>
      <sz val="15"/>
    </font>
    <font>
      <color rgb="FF29323A"/>
      <b/>
      <name val="Arial"/>
      <sz val="11"/>
    </font>
    <font>
      <color rgb="FFFFFFFF"/>
      <b/>
      <name val="Arial"/>
      <sz val="11"/>
    </font>
    <font>
      <color rgb="FF29323A"/>
      <name val="Arial"/>
      <sz val="10"/>
    </font>
    <font>
      <b/>
      <name val="Arial Narrow"/>
      <sz val="11"/>
    </font>
    <font>
      <color rgb="FF667085"/>
      <name val="Arial"/>
      <sz val="10"/>
    </font>
    <font>
      <color rgb="FF29323A"/>
      <b/>
      <name val="Arial Narrow"/>
      <sz val="12"/>
    </font>
    <font>
      <color rgb="FFC7775E"/>
      <b/>
      <name val="Arial Narrow"/>
      <sz val="12"/>
    </font>
    <font>
      <color rgb="FF4F6D86"/>
      <b/>
      <name val="Arial Narrow"/>
      <sz val="12"/>
    </font>
    <font>
      <color rgb="FFFFFFFF"/>
      <b/>
      <name val="Arial"/>
      <sz val="9"/>
    </font>
    <font>
      <color rgb="FF29323A"/>
      <name val="Arial"/>
      <sz val="9"/>
    </font>
    <font>
      <color rgb="FF29323A"/>
      <b/>
      <name val="Arial Narrow"/>
      <sz val="9"/>
    </font>
    <font>
      <color rgb="FF29323A"/>
      <name val="Arial Narrow"/>
      <sz val="9"/>
    </font>
    <font>
      <color rgb="FFC7775E"/>
      <name val="Arial Narrow"/>
      <sz val="9"/>
    </font>
    <font>
      <color rgb="FFC7775E"/>
      <b/>
      <name val="Arial Narrow"/>
      <sz val="9"/>
    </font>
    <font/>
    <font>
      <color rgb="FF5F8F73"/>
      <b/>
      <name val="Arial Narrow"/>
      <sz val="9"/>
    </font>
    <font>
      <color rgb="FF29323A"/>
      <b/>
      <name val="Arial"/>
      <sz val="9"/>
    </font>
    <font>
      <color rgb="FF4F6D86"/>
      <b/>
      <name val="Arial Narrow"/>
      <sz val="9"/>
    </font>
    <font>
      <color rgb="FF29323A"/>
      <b/>
      <name val="Arial"/>
      <sz val="10"/>
    </font>
  </fonts>
  <fills count="10">
    <fill>
      <patternFill patternType="none"/>
    </fill>
    <fill>
      <patternFill patternType="lightGray"/>
    </fill>
    <fill>
      <patternFill patternType="solid">
        <fgColor rgb="FF29323A"/>
        <bgColor rgb="FF29323A"/>
      </patternFill>
    </fill>
    <fill>
      <patternFill patternType="solid">
        <fgColor rgb="FFF4EEE8"/>
        <bgColor rgb="FFF4EEE8"/>
      </patternFill>
    </fill>
    <fill>
      <patternFill patternType="solid">
        <fgColor rgb="FFF1DFCB"/>
        <bgColor rgb="FFF1DFCB"/>
      </patternFill>
    </fill>
    <fill>
      <patternFill patternType="solid">
        <fgColor rgb="FFF0E4D7"/>
        <bgColor rgb="FFF0E4D7"/>
      </patternFill>
    </fill>
    <fill>
      <patternFill patternType="solid">
        <fgColor rgb="FFF8D5AE"/>
        <bgColor rgb="FFF8D5AE"/>
      </patternFill>
    </fill>
    <fill>
      <patternFill patternType="solid">
        <fgColor rgb="FFFFFFFF"/>
        <bgColor rgb="FFFFFFFF"/>
      </patternFill>
    </fill>
    <fill>
      <patternFill patternType="solid">
        <fgColor rgb="FFFFEBDD"/>
        <bgColor rgb="FFFFEBDD"/>
      </patternFill>
    </fill>
    <fill>
      <patternFill patternType="solid">
        <fgColor rgb="FFEAF5EE"/>
        <bgColor rgb="FFEAF5EE"/>
      </patternFill>
    </fill>
  </fills>
  <borders count="8">
    <border/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D4CEC7"/>
      </top>
      <bottom style="thin">
        <color rgb="FFD4CEC7"/>
      </bottom>
      <diagonal/>
    </border>
    <border>
      <left/>
      <right/>
      <top style="thin">
        <color rgb="FFD4CEC7"/>
      </top>
      <bottom/>
      <diagonal/>
    </border>
    <border>
      <left/>
      <right/>
      <top/>
      <bottom style="thin">
        <color rgb="FFD4CEC7"/>
      </bottom>
      <diagonal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>
      <alignment vertical="center"/>
    </xf>
    <xf borderId="0" fillId="0" fontId="2" numFmtId="0" xfId="0" applyAlignment="1">
      <alignment vertical="center" horizontal="right"/>
    </xf>
    <xf borderId="0" fillId="0" fontId="3" numFmtId="0" xfId="0" applyAlignment="1">
      <alignment vertical="center"/>
    </xf>
    <xf borderId="0" fillId="0" fontId="4" numFmtId="0" xfId="0" applyAlignment="1">
      <alignment vertical="center"/>
    </xf>
    <xf borderId="0" fillId="0" fontId="2" numFmtId="0" xfId="0" applyAlignment="1">
      <alignment wrapText="1" vertical="center"/>
    </xf>
    <xf borderId="0" fillId="2" fontId="5" numFmtId="0" xfId="0" applyFill="1" applyAlignment="1">
      <alignment vertical="center"/>
    </xf>
    <xf borderId="0" fillId="3" fontId="6" numFmtId="0" xfId="0" applyFill="1" applyAlignment="1">
      <alignment vertical="center"/>
    </xf>
    <xf borderId="0" fillId="4" fontId="7" numFmtId="164" xfId="0" applyFill="1" applyAlignment="1">
      <alignment vertical="center" horizontal="right"/>
    </xf>
    <xf borderId="0" fillId="4" fontId="7" numFmtId="165" xfId="0" applyFill="1" applyAlignment="1">
      <alignment vertical="center" horizontal="right"/>
    </xf>
    <xf borderId="0" fillId="4" fontId="7" numFmtId="166" xfId="0" applyFill="1" applyAlignment="1">
      <alignment vertical="center" horizontal="right"/>
    </xf>
    <xf borderId="0" fillId="5" fontId="8" numFmtId="0" xfId="0" applyFill="1" applyAlignment="1">
      <alignment vertical="center"/>
    </xf>
    <xf borderId="0" fillId="5" fontId="9" numFmtId="167" xfId="0" applyFill="1" applyAlignment="1">
      <alignment vertical="center" horizontal="right"/>
    </xf>
    <xf borderId="0" fillId="5" fontId="10" numFmtId="168" xfId="0" applyFill="1" applyAlignment="1">
      <alignment vertical="center" horizontal="right"/>
    </xf>
    <xf borderId="0" fillId="5" fontId="9" numFmtId="169" xfId="0" applyFill="1" applyAlignment="1">
      <alignment vertical="center" horizontal="right"/>
    </xf>
    <xf borderId="0" fillId="5" fontId="11" numFmtId="170" xfId="0" applyFill="1" applyAlignment="1">
      <alignment vertical="center" horizontal="right"/>
    </xf>
    <xf borderId="1" fillId="2" fontId="12" numFmtId="0" xfId="0" applyFill="1" applyAlignment="1">
      <alignment vertical="center" horizontal="center"/>
    </xf>
    <xf borderId="2" fillId="2" fontId="12" numFmtId="0" xfId="0" applyFill="1" applyAlignment="1">
      <alignment wrapText="1" vertical="center" horizontal="center"/>
    </xf>
    <xf borderId="0" fillId="2" fontId="12" numFmtId="0" xfId="0" applyFill="1" applyAlignment="1">
      <alignment wrapText="1" vertical="center" horizontal="center"/>
    </xf>
    <xf borderId="3" fillId="2" fontId="12" numFmtId="0" xfId="0" applyFill="1" applyAlignment="1">
      <alignment vertical="center" horizontal="center"/>
    </xf>
    <xf borderId="4" fillId="2" fontId="12" numFmtId="0" xfId="0" applyFill="1" applyAlignment="1">
      <alignment vertical="center" horizontal="center"/>
    </xf>
    <xf borderId="0" fillId="2" fontId="12" numFmtId="0" xfId="0" applyFill="1" applyAlignment="1">
      <alignment vertical="center" horizontal="center"/>
    </xf>
    <xf borderId="2" fillId="2" fontId="12" numFmtId="0" xfId="0" applyFill="1" applyAlignment="1">
      <alignment vertical="center" horizontal="center"/>
    </xf>
    <xf borderId="0" fillId="3" fontId="13" numFmtId="0" xfId="0" applyFill="1" applyAlignment="1">
      <alignment vertical="center"/>
    </xf>
    <xf borderId="0" fillId="0" fontId="14" numFmtId="171" xfId="0" applyAlignment="1">
      <alignment vertical="center" horizontal="right"/>
    </xf>
    <xf borderId="0" fillId="0" fontId="15" numFmtId="172" xfId="0" applyAlignment="1">
      <alignment vertical="center" horizontal="right"/>
    </xf>
    <xf borderId="0" fillId="6" fontId="15" numFmtId="173" xfId="0" applyFill="1" applyAlignment="1">
      <alignment vertical="center" horizontal="right"/>
    </xf>
    <xf borderId="0" fillId="7" fontId="2" numFmtId="0" xfId="0" applyFill="1" applyAlignment="1">
      <alignment vertical="center"/>
    </xf>
    <xf borderId="0" fillId="0" fontId="16" numFmtId="174" xfId="0" applyAlignment="1">
      <alignment vertical="center" horizontal="right"/>
    </xf>
    <xf borderId="0" fillId="0" fontId="17" numFmtId="175" xfId="0" applyAlignment="1">
      <alignment vertical="center" horizontal="right"/>
    </xf>
    <xf borderId="0" fillId="0" fontId="18" numFmtId="0" xfId="0"/>
    <xf borderId="5" fillId="3" fontId="19" numFmtId="176" xfId="0" applyFill="1" applyAlignment="1">
      <alignment vertical="center" horizontal="right"/>
    </xf>
    <xf borderId="5" fillId="3" fontId="14" numFmtId="0" xfId="0" applyFill="1" applyAlignment="1">
      <alignment vertical="center" horizontal="center"/>
    </xf>
    <xf borderId="5" fillId="3" fontId="20" numFmtId="0" xfId="0" applyFill="1" applyAlignment="1">
      <alignment wrapText="1" vertical="center"/>
    </xf>
    <xf borderId="5" fillId="3" fontId="17" numFmtId="177" xfId="0" applyFill="1" applyAlignment="1">
      <alignment vertical="center" horizontal="right"/>
    </xf>
    <xf borderId="5" fillId="8" fontId="19" numFmtId="178" xfId="0" applyFill="1" applyAlignment="1">
      <alignment vertical="center" horizontal="right"/>
    </xf>
    <xf borderId="5" fillId="8" fontId="20" numFmtId="0" xfId="0" applyFill="1" applyAlignment="1">
      <alignment wrapText="1" vertical="center"/>
    </xf>
    <xf borderId="6" fillId="8" fontId="20" numFmtId="0" xfId="0" applyFill="1" applyAlignment="1">
      <alignment wrapText="1" vertical="center" horizontal="center" textRotation="90"/>
    </xf>
    <xf borderId="5" fillId="8" fontId="17" numFmtId="179" xfId="0" applyFill="1" applyAlignment="1">
      <alignment vertical="center" horizontal="right"/>
    </xf>
    <xf borderId="0" fillId="8" fontId="20" numFmtId="0" xfId="0" applyFill="1" applyAlignment="1">
      <alignment wrapText="1" vertical="center" horizontal="center" textRotation="90"/>
    </xf>
    <xf borderId="5" fillId="8" fontId="21" numFmtId="180" xfId="0" applyFill="1" applyAlignment="1">
      <alignment vertical="center" horizontal="right"/>
    </xf>
    <xf borderId="7" fillId="8" fontId="20" numFmtId="0" xfId="0" applyFill="1" applyAlignment="1">
      <alignment wrapText="1" vertical="center" horizontal="center" textRotation="90"/>
    </xf>
    <xf borderId="5" fillId="9" fontId="19" numFmtId="181" xfId="0" applyFill="1" applyAlignment="1">
      <alignment vertical="center" horizontal="right"/>
    </xf>
    <xf borderId="5" fillId="9" fontId="20" numFmtId="0" xfId="0" applyFill="1" applyAlignment="1">
      <alignment wrapText="1" vertical="center"/>
    </xf>
    <xf borderId="6" fillId="9" fontId="20" numFmtId="0" xfId="0" applyFill="1" applyAlignment="1">
      <alignment wrapText="1" vertical="center" horizontal="center" textRotation="90"/>
    </xf>
    <xf borderId="5" fillId="9" fontId="17" numFmtId="182" xfId="0" applyFill="1" applyAlignment="1">
      <alignment vertical="center" horizontal="right"/>
    </xf>
    <xf borderId="0" fillId="9" fontId="20" numFmtId="0" xfId="0" applyFill="1" applyAlignment="1">
      <alignment wrapText="1" vertical="center" horizontal="center" textRotation="90"/>
    </xf>
    <xf borderId="5" fillId="9" fontId="21" numFmtId="183" xfId="0" applyFill="1" applyAlignment="1">
      <alignment vertical="center" horizontal="right"/>
    </xf>
    <xf borderId="7" fillId="9" fontId="20" numFmtId="0" xfId="0" applyFill="1" applyAlignment="1">
      <alignment wrapText="1" vertical="center" horizontal="center" textRotation="90"/>
    </xf>
    <xf borderId="5" fillId="3" fontId="14" numFmtId="184" xfId="0" applyFill="1" applyAlignment="1">
      <alignment vertical="center" horizontal="right"/>
    </xf>
    <xf borderId="5" fillId="3" fontId="21" numFmtId="185" xfId="0" applyFill="1" applyAlignment="1">
      <alignment vertical="center" horizontal="right"/>
    </xf>
    <xf borderId="0" fillId="0" fontId="6" numFmtId="0" xfId="0" applyAlignment="1">
      <alignment vertical="center"/>
    </xf>
    <xf borderId="0" fillId="0" fontId="22" numFmtId="0" xfId="0" applyAlignme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1"/>
  <c:chart>
    <c:title>
      <c:tx>
        <c:rich>
          <a:bodyPr/>
          <a:lstStyle/>
          <a:p>
            <a:r>
              <a:rPr lang="en-US" sz="1600" b="0"/>
              <a:t>Cash Movement by Period</a:t>
            </a:r>
          </a:p>
        </c:rich>
      </c:tx>
      <c:layout/>
    </c:title>
    <c:plotArea>
      <c:layout/>
      <c:barChart>
        <c:barDir val="col"/>
        <c:grouping val="clustered"/>
        <c:varyColors val="0"/>
        <c:ser>
          <c:idx val="0"/>
          <c:order val="0"/>
          <c:tx>
            <c:v>Total inflow</c:v>
          </c:tx>
          <c:spPr>
            <a:solidFill>
              <a:srgbClr val="5F8F73"/>
            </a:solidFill>
            <a:ln>
              <a:solidFill>
                <a:srgbClr val="5F8F73"/>
              </a:solidFill>
            </a:ln>
          </c:spPr>
          <c:cat>
            <c:numRef>
              <c:f>'Cash Flow'!$H$38:$AK$38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'Cash Flow'!$H$69:$AK$69</c:f>
              <c:numCache>
                <c:formatCode>General</c:formatCode>
                <c:ptCount val="30"/>
                <c:pt idx="0">
                  <c:v>580000</c:v>
                </c:pt>
                <c:pt idx="1">
                  <c:v>0</c:v>
                </c:pt>
                <c:pt idx="2">
                  <c:v>15317.68</c:v>
                </c:pt>
                <c:pt idx="3">
                  <c:v>28647.42</c:v>
                </c:pt>
                <c:pt idx="4">
                  <c:v>60460.83</c:v>
                </c:pt>
                <c:pt idx="5">
                  <c:v>243902.01</c:v>
                </c:pt>
                <c:pt idx="6">
                  <c:v>297717.22</c:v>
                </c:pt>
                <c:pt idx="7">
                  <c:v>163818.08</c:v>
                </c:pt>
                <c:pt idx="8">
                  <c:v>488085.14</c:v>
                </c:pt>
                <c:pt idx="9">
                  <c:v>671241.02</c:v>
                </c:pt>
                <c:pt idx="10">
                  <c:v>501200.07</c:v>
                </c:pt>
                <c:pt idx="11">
                  <c:v>759100.25</c:v>
                </c:pt>
                <c:pt idx="12">
                  <c:v>548285.75</c:v>
                </c:pt>
                <c:pt idx="13">
                  <c:v>530485.38</c:v>
                </c:pt>
                <c:pt idx="14">
                  <c:v>462745.24</c:v>
                </c:pt>
                <c:pt idx="15">
                  <c:v>368534.39</c:v>
                </c:pt>
                <c:pt idx="16">
                  <c:v>272760.24</c:v>
                </c:pt>
                <c:pt idx="17">
                  <c:v>191123.1</c:v>
                </c:pt>
                <c:pt idx="18">
                  <c:v>128865.07</c:v>
                </c:pt>
                <c:pt idx="19">
                  <c:v>89659.03</c:v>
                </c:pt>
                <c:pt idx="20">
                  <c:v>86871.84</c:v>
                </c:pt>
                <c:pt idx="21">
                  <c:v>34639.02</c:v>
                </c:pt>
                <c:pt idx="22">
                  <c:v>40818.76</c:v>
                </c:pt>
                <c:pt idx="23">
                  <c:v>293829.42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290000</c:v>
                </c:pt>
              </c:numCache>
            </c:numRef>
          </c:val>
        </c:ser>
        <c:ser>
          <c:idx val="1"/>
          <c:order val="1"/>
          <c:tx>
            <c:v>Total outflow</c:v>
          </c:tx>
          <c:spPr>
            <a:solidFill>
              <a:srgbClr val="C7775E"/>
            </a:solidFill>
            <a:ln>
              <a:solidFill>
                <a:srgbClr val="C7775E"/>
              </a:solidFill>
            </a:ln>
          </c:spPr>
          <c:cat>
            <c:numRef>
              <c:f>'Cash Flow'!$H$38:$AK$38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'Cash Flow'!$H$70:$AK$70</c:f>
              <c:numCache>
                <c:formatCode>General</c:formatCode>
                <c:ptCount val="30"/>
                <c:pt idx="0">
                  <c:v>102500</c:v>
                </c:pt>
                <c:pt idx="1">
                  <c:v>133750</c:v>
                </c:pt>
                <c:pt idx="2">
                  <c:v>112632.06</c:v>
                </c:pt>
                <c:pt idx="3">
                  <c:v>79789.41</c:v>
                </c:pt>
                <c:pt idx="4">
                  <c:v>255754.46</c:v>
                </c:pt>
                <c:pt idx="5">
                  <c:v>243902.01</c:v>
                </c:pt>
                <c:pt idx="6">
                  <c:v>297717.22</c:v>
                </c:pt>
                <c:pt idx="7">
                  <c:v>163818.08</c:v>
                </c:pt>
                <c:pt idx="8">
                  <c:v>488085.14</c:v>
                </c:pt>
                <c:pt idx="9">
                  <c:v>671241.02</c:v>
                </c:pt>
                <c:pt idx="10">
                  <c:v>501200.06</c:v>
                </c:pt>
                <c:pt idx="11">
                  <c:v>759100.25</c:v>
                </c:pt>
                <c:pt idx="12">
                  <c:v>548285.75</c:v>
                </c:pt>
                <c:pt idx="13">
                  <c:v>530485.38</c:v>
                </c:pt>
                <c:pt idx="14">
                  <c:v>246284.5</c:v>
                </c:pt>
                <c:pt idx="15">
                  <c:v>307285.72</c:v>
                </c:pt>
                <c:pt idx="16">
                  <c:v>304777.77</c:v>
                </c:pt>
                <c:pt idx="17">
                  <c:v>256234.76</c:v>
                </c:pt>
                <c:pt idx="18">
                  <c:v>229735.68</c:v>
                </c:pt>
                <c:pt idx="19">
                  <c:v>169368.64</c:v>
                </c:pt>
                <c:pt idx="20">
                  <c:v>86871.84</c:v>
                </c:pt>
                <c:pt idx="21">
                  <c:v>34639.02</c:v>
                </c:pt>
                <c:pt idx="22">
                  <c:v>40818.76</c:v>
                </c:pt>
                <c:pt idx="23">
                  <c:v>54670.21</c:v>
                </c:pt>
                <c:pt idx="24">
                  <c:v>0</c:v>
                </c:pt>
                <c:pt idx="25">
                  <c:v>40500</c:v>
                </c:pt>
                <c:pt idx="26">
                  <c:v>0</c:v>
                </c:pt>
                <c:pt idx="27">
                  <c:v>0</c:v>
                </c:pt>
                <c:pt idx="28">
                  <c:v>39375</c:v>
                </c:pt>
                <c:pt idx="29">
                  <c:v>0</c:v>
                </c:pt>
              </c:numCache>
            </c:numRef>
          </c:val>
        </c:ser>
        <c:gapWidth val="65"/>
        <c:axId val="25100401"/>
        <c:axId val="25100402"/>
      </c:barChart>
      <c:catAx>
        <c:axId val="25100401"/>
        <c:scaling>
          <c:orientation val="minMax"/>
        </c:scaling>
        <c:delete val="0"/>
        <c:axPos val="b"/>
        <c:tickLblPos val="nextTo"/>
        <c:tickLblSkip val="2"/>
        <c:crossAx val="25100402"/>
        <c:crosses val="autoZero"/>
        <c:auto val="1"/>
        <c:lblAlgn val="ctr"/>
        <c:lblOffset val="100"/>
      </c:catAx>
      <c:valAx>
        <c:axId val="25100402"/>
        <c:scaling>
          <c:orientation val="minMax"/>
        </c:scaling>
        <c:delete val="0"/>
        <c:axPos val="l"/>
        <c:majorGridlines>
          <c:spPr>
            <a:ln>
              <a:solidFill>
                <a:srgbClr val="B7B2AC"/>
              </a:solidFill>
            </a:ln>
          </c:spPr>
        </c:majorGridlines>
        <c:numFmt formatCode="#,##0;[Red](#,##0)" sourceLinked="0"/>
        <c:tickLblPos val="nextTo"/>
        <c:crossAx val="25100401"/>
        <c:crosses val="autoZero"/>
        <c:crossBetween val="between"/>
      </c:valAx>
      <c:spPr>
        <a:solidFill>
          <a:srgbClr val="FBE7D6"/>
        </a:solidFill>
        <a:ln>
          <a:solidFill>
            <a:srgbClr val="D7D0C8"/>
          </a:solidFill>
        </a:ln>
      </c:spPr>
    </c:plotArea>
    <c:legend>
      <c:legendPos val="b"/>
      <c:layout/>
      <c:overlay val="0"/>
    </c:legend>
    <c:plotVisOnly val="1"/>
  </c:chart>
  <c:spPr>
    <a:solidFill>
      <a:srgbClr val="FFFFFF"/>
    </a:solidFill>
    <a:ln>
      <a:solidFill>
        <a:srgbClr val="D7D0C8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1"/>
  <c:chart>
    <c:title>
      <c:tx>
        <c:rich>
          <a:bodyPr/>
          <a:lstStyle/>
          <a:p>
            <a:r>
              <a:rPr lang="en-US" sz="1600" b="0"/>
              <a:t>Liquidity / Funding Profile</a:t>
            </a:r>
          </a:p>
        </c:rich>
      </c:tx>
      <c:layout/>
    </c:title>
    <c:plotArea>
      <c:layout/>
      <c:lineChart>
        <c:grouping val="standard"/>
        <c:varyColors val="0"/>
        <c:ser>
          <c:idx val="0"/>
          <c:order val="0"/>
          <c:tx>
            <c:v>Cumulative Cash Balance After Financing</c:v>
          </c:tx>
          <c:spPr>
            <a:ln w="28575">
              <a:solidFill>
                <a:srgbClr val="4F6D86"/>
              </a:solidFill>
            </a:ln>
          </c:spPr>
          <c:marker>
            <c:symbol val="none"/>
          </c:marker>
          <c:cat>
            <c:numRef>
              <c:f>'Cash Flow'!$H$38:$AK$38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'Cash Flow'!$H$72:$AK$72</c:f>
              <c:numCache>
                <c:formatCode>General</c:formatCode>
                <c:ptCount val="30"/>
                <c:pt idx="0">
                  <c:v>477500</c:v>
                </c:pt>
                <c:pt idx="1">
                  <c:v>343750</c:v>
                </c:pt>
                <c:pt idx="2">
                  <c:v>246435.62</c:v>
                </c:pt>
                <c:pt idx="3">
                  <c:v>195293.63</c:v>
                </c:pt>
                <c:pt idx="4">
                  <c:v>0</c:v>
                </c:pt>
                <c:pt idx="5">
                  <c:v>-0</c:v>
                </c:pt>
                <c:pt idx="6">
                  <c:v>-0</c:v>
                </c:pt>
                <c:pt idx="7">
                  <c:v>-0</c:v>
                </c:pt>
                <c:pt idx="8">
                  <c:v>-0</c:v>
                </c:pt>
                <c:pt idx="9">
                  <c:v>-0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216460.75</c:v>
                </c:pt>
                <c:pt idx="15">
                  <c:v>277709.42</c:v>
                </c:pt>
                <c:pt idx="16">
                  <c:v>245691.89</c:v>
                </c:pt>
                <c:pt idx="17">
                  <c:v>180580.23</c:v>
                </c:pt>
                <c:pt idx="18">
                  <c:v>79709.62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239159.22</c:v>
                </c:pt>
                <c:pt idx="24">
                  <c:v>239159.22</c:v>
                </c:pt>
                <c:pt idx="25">
                  <c:v>198659.22</c:v>
                </c:pt>
                <c:pt idx="26">
                  <c:v>198659.22</c:v>
                </c:pt>
                <c:pt idx="27">
                  <c:v>198659.22</c:v>
                </c:pt>
                <c:pt idx="28">
                  <c:v>159284.22</c:v>
                </c:pt>
                <c:pt idx="29">
                  <c:v>449284.22</c:v>
                </c:pt>
              </c:numCache>
            </c:numRef>
          </c:val>
        </c:ser>
        <c:marker val="1"/>
        <c:smooth val="0"/>
        <c:axId val="25100501"/>
        <c:axId val="25100502"/>
      </c:lineChart>
      <c:catAx>
        <c:axId val="25100501"/>
        <c:scaling>
          <c:orientation val="minMax"/>
        </c:scaling>
        <c:delete val="0"/>
        <c:axPos val="b"/>
        <c:tickLblPos val="nextTo"/>
        <c:tickLblSkip val="2"/>
        <c:crossAx val="25100502"/>
        <c:crosses val="autoZero"/>
        <c:auto val="1"/>
        <c:lblAlgn val="ctr"/>
        <c:lblOffset val="100"/>
      </c:catAx>
      <c:valAx>
        <c:axId val="25100502"/>
        <c:scaling>
          <c:orientation val="minMax"/>
        </c:scaling>
        <c:delete val="0"/>
        <c:axPos val="l"/>
        <c:majorGridlines>
          <c:spPr>
            <a:ln>
              <a:solidFill>
                <a:srgbClr val="B7B2AC"/>
              </a:solidFill>
            </a:ln>
          </c:spPr>
        </c:majorGridlines>
        <c:numFmt formatCode="#,##0;[Red](#,##0)" sourceLinked="0"/>
        <c:tickLblPos val="nextTo"/>
        <c:crossAx val="25100501"/>
        <c:crosses val="autoZero"/>
        <c:crossBetween val="between"/>
      </c:valAx>
      <c:spPr>
        <a:solidFill>
          <a:srgbClr val="FBE7D6"/>
        </a:solidFill>
        <a:ln>
          <a:solidFill>
            <a:srgbClr val="D7D0C8"/>
          </a:solidFill>
        </a:ln>
      </c:spPr>
    </c:plotArea>
    <c:legend>
      <c:legendPos val="b"/>
      <c:layout/>
      <c:overlay val="0"/>
    </c:legend>
    <c:plotVisOnly val="1"/>
  </c:chart>
  <c:spPr>
    <a:solidFill>
      <a:srgbClr val="FFFFFF"/>
    </a:solidFill>
    <a:ln>
      <a:solidFill>
        <a:srgbClr val="D7D0C8"/>
      </a:solidFill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cashflowpot_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absoluteAnchor>
    <xdr:pos x="90000" y="40000"/>
    <xdr:ext cx="612000" cy="612000"/>
    <xdr:pic>
      <xdr:nvPicPr>
        <xdr:cNvPr id="4" name="CashFlowPot Logo"/>
        <xdr:cNvPicPr/>
      </xdr:nvPicPr>
      <xdr:blipFill>
        <a:blip r:embed="rId3"/>
        <a:stretch>
          <a:fillRect/>
        </a:stretch>
      </xdr:blipFill>
      <xdr:spPr>
        <a:xfrm>
          <a:off x="0" y="0"/>
          <a:ext cx="612000" cy="612000"/>
        </a:xfrm>
        <a:prstGeom prst="rect">
          <a:avLst/>
        </a:prstGeom>
      </xdr:spPr>
    </xdr:pic>
    <xdr:clientData/>
  </xdr:absoluteAnchor>
  <xdr:absoluteAnchor>
    <xdr:pos x="90000" y="4179400"/>
    <xdr:ext cx="4680000" cy="2880000"/>
    <xdr:graphicFrame macro="">
      <xdr:nvGraphicFramePr>
        <xdr:cNvPr id="2" name="Liquidity / Funding Profile"/>
        <xdr:cNvGraphicFramePr/>
      </xdr:nvGraphicFramePr>
      <xdr:xfrm>
        <a:off x="0" y="0"/>
        <a:ext cx="4680000" cy="288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4860000" y="4179400"/>
    <xdr:ext cx="4680000" cy="2880000"/>
    <xdr:graphicFrame macro="">
      <xdr:nvGraphicFramePr>
        <xdr:cNvPr id="3" name="Cash Movement by Period"/>
        <xdr:cNvGraphicFramePr/>
      </xdr:nvGraphicFramePr>
      <xdr:xfrm>
        <a:off x="0" y="0"/>
        <a:ext cx="4680000" cy="288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CashflowCharts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showGridLines="0"/>
  </sheetViews>
  <cols>
    <col min="1" max="1" width="4.00" bestFit="1" customWidth="1"/>
    <col min="2" max="2" width="27.00" bestFit="1" customWidth="1"/>
    <col min="3" max="3" width="9.50" bestFit="1" customWidth="1"/>
    <col min="4" max="4" width="6.50" bestFit="1" customWidth="1"/>
    <col min="5" max="5" width="6.50" bestFit="1" customWidth="1"/>
    <col min="6" max="6" width="9.50" bestFit="1" customWidth="1"/>
    <col min="7" max="7" width="9.50" bestFit="1" customWidth="1"/>
    <col min="8" max="8" width="9.50" bestFit="1" customWidth="1"/>
    <col min="9" max="9" width="11.50" bestFit="1" customWidth="1"/>
    <col min="10" max="10" width="9.50" bestFit="1" customWidth="1"/>
    <col min="11" max="11" width="9.50" bestFit="1" customWidth="1"/>
    <col min="12" max="12" width="9.50" bestFit="1" customWidth="1"/>
    <col min="13" max="13" width="9.50" bestFit="1" customWidth="1"/>
    <col min="14" max="14" width="9.50" bestFit="1" customWidth="1"/>
    <col min="15" max="15" width="9.50" bestFit="1" customWidth="1"/>
    <col min="16" max="16" width="9.50" bestFit="1" customWidth="1"/>
    <col min="17" max="17" width="9.50" bestFit="1" customWidth="1"/>
    <col min="18" max="18" width="9.50" bestFit="1" customWidth="1"/>
    <col min="19" max="19" width="9.50" bestFit="1" customWidth="1"/>
    <col min="20" max="20" width="9.50" bestFit="1" customWidth="1"/>
    <col min="21" max="21" width="9.50" bestFit="1" customWidth="1"/>
    <col min="22" max="22" width="9.50" bestFit="1" customWidth="1"/>
    <col min="23" max="23" width="9.50" bestFit="1" customWidth="1"/>
    <col min="24" max="24" width="9.50" bestFit="1" customWidth="1"/>
    <col min="25" max="25" width="9.50" bestFit="1" customWidth="1"/>
    <col min="26" max="26" width="9.50" bestFit="1" customWidth="1"/>
    <col min="27" max="27" width="9.50" bestFit="1" customWidth="1"/>
    <col min="28" max="28" width="9.50" bestFit="1" customWidth="1"/>
    <col min="29" max="29" width="9.50" bestFit="1" customWidth="1"/>
    <col min="30" max="30" width="9.50" bestFit="1" customWidth="1"/>
    <col min="31" max="31" width="9.50" bestFit="1" customWidth="1"/>
    <col min="32" max="32" width="9.50" bestFit="1" customWidth="1"/>
    <col min="33" max="33" width="9.50" bestFit="1" customWidth="1"/>
    <col min="34" max="34" width="9.50" bestFit="1" customWidth="1"/>
    <col min="35" max="35" width="9.50" bestFit="1" customWidth="1"/>
    <col min="36" max="36" width="9.50" bestFit="1" customWidth="1"/>
    <col min="37" max="37" width="9.50" bestFit="1" customWidth="1"/>
    <col min="38" max="38" width="9.50" bestFit="1" customWidth="1"/>
  </cols>
  <sheetData>
    <row r="1" ht="40.00" customHeight="1">
      <c r="B1" s="1" t="s">
        <v>0</v>
      </c>
      <c r="N1" s="2">
        <f>HYPERLINK("https://cashflowpot.com","generated by cashflowpot.com")</f>
        <v/>
      </c>
    </row>
    <row r="2" ht="22.00" customHeight="1">
      <c r="B2" s="3" t="s">
        <v>1</v>
      </c>
    </row>
    <row r="3" ht="18.00" customHeight="1">
      <c r="B3" s="4" t="s">
        <v>2</v>
      </c>
    </row>
    <row r="4" ht="30.00" customHeight="1">
      <c r="B4" s="5" t="s">
        <v>3</v>
      </c>
    </row>
    <row r="5" ht="20.00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8.00" customHeight="1">
      <c r="B6" s="7" t="s">
        <v>5</v>
      </c>
      <c r="C6" s="9">
        <v>5800000</v>
      </c>
      <c r="F6" s="7" t="s">
        <v>6</v>
      </c>
      <c r="I6" s="8">
        <v>0.1</v>
      </c>
      <c r="K6" s="7" t="s">
        <v>7</v>
      </c>
      <c r="N6" s="8">
        <v>0.1</v>
      </c>
    </row>
    <row r="7" ht="18.00" customHeight="1">
      <c r="B7" s="7" t="s">
        <v>8</v>
      </c>
      <c r="C7" s="8">
        <v>0.5</v>
      </c>
      <c r="F7" s="7" t="s">
        <v>9</v>
      </c>
      <c r="I7" s="10">
        <v>6</v>
      </c>
      <c r="K7" s="7" t="s">
        <v>10</v>
      </c>
      <c r="N7" s="10">
        <v>2</v>
      </c>
    </row>
    <row r="8" ht="18.00" customHeight="1">
      <c r="B8" s="7" t="s">
        <v>11</v>
      </c>
      <c r="C8" s="8">
        <v>0.2</v>
      </c>
      <c r="F8" s="7" t="s">
        <v>12</v>
      </c>
      <c r="I8" s="8">
        <v>0.005</v>
      </c>
      <c r="K8" s="7" t="s">
        <v>13</v>
      </c>
      <c r="N8" s="10">
        <v>21</v>
      </c>
    </row>
    <row r="9" ht="18.00" customHeight="1">
      <c r="B9" s="7" t="s">
        <v>14</v>
      </c>
      <c r="C9" s="10">
        <v>30</v>
      </c>
    </row>
    <row r="10" ht="20.00" customHeight="1">
      <c r="A10" s="6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0.00" customHeight="1">
      <c r="B11" s="11" t="s">
        <v>5</v>
      </c>
      <c r="C11" s="12">
        <f>C6</f>
        <v/>
      </c>
      <c r="F11" s="11" t="s">
        <v>16</v>
      </c>
      <c r="I11" s="12">
        <f>F56</f>
        <v/>
      </c>
      <c r="K11" s="11" t="s">
        <v>17</v>
      </c>
      <c r="N11" s="13">
        <f>F61+F65</f>
        <v/>
      </c>
    </row>
    <row r="12" ht="20.00" customHeight="1">
      <c r="B12" s="11" t="s">
        <v>18</v>
      </c>
      <c r="C12" s="12">
        <f>I11+N11</f>
        <v/>
      </c>
      <c r="F12" s="11" t="s">
        <v>19</v>
      </c>
      <c r="I12" s="12">
        <f>C11-I11</f>
        <v/>
      </c>
      <c r="K12" s="11" t="s">
        <v>20</v>
      </c>
      <c r="N12" s="12">
        <f>C11-C12</f>
        <v/>
      </c>
    </row>
    <row r="13" ht="20.00" customHeight="1">
      <c r="B13" s="11" t="s">
        <v>21</v>
      </c>
      <c r="C13" s="15">
        <f>F72</f>
        <v/>
      </c>
      <c r="F13" s="11" t="s">
        <v>22</v>
      </c>
      <c r="I13" s="13">
        <v>-680995.27</v>
      </c>
      <c r="K13" s="11" t="s">
        <v>23</v>
      </c>
      <c r="N13" s="14">
        <v>10</v>
      </c>
    </row>
    <row r="14" ht="20.00" customHeight="1">
      <c r="B14" s="11" t="s">
        <v>13</v>
      </c>
      <c r="C14" s="14">
        <f>N8</f>
        <v/>
      </c>
      <c r="F14" s="11" t="s">
        <v>14</v>
      </c>
      <c r="I14" s="14">
        <f>C9</f>
        <v/>
      </c>
      <c r="K14" s="11" t="s">
        <v>24</v>
      </c>
      <c r="N14" s="15">
        <f>F72-(F62+F66)</f>
        <v/>
      </c>
    </row>
    <row r="15" ht="20.00" customHeight="1">
      <c r="A15" s="6" t="s">
        <v>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37" ht="19.00" customHeight="1">
      <c r="A37" s="6" t="s">
        <v>26</v>
      </c>
      <c r="C37" s="18" t="s">
        <v>27</v>
      </c>
      <c r="D37" s="18" t="s">
        <v>28</v>
      </c>
      <c r="E37" s="18" t="s">
        <v>29</v>
      </c>
      <c r="F37" s="18" t="s">
        <v>30</v>
      </c>
      <c r="G37" s="18" t="s">
        <v>31</v>
      </c>
      <c r="H37" s="16" t="s">
        <v>32</v>
      </c>
      <c r="I37" s="19"/>
      <c r="J37" s="19"/>
      <c r="K37" s="20"/>
      <c r="L37" s="16" t="s">
        <v>33</v>
      </c>
      <c r="M37" s="19"/>
      <c r="N37" s="19"/>
      <c r="O37" s="20"/>
      <c r="P37" s="16" t="s">
        <v>34</v>
      </c>
      <c r="Q37" s="19"/>
      <c r="R37" s="19"/>
      <c r="S37" s="20"/>
      <c r="T37" s="16" t="s">
        <v>35</v>
      </c>
      <c r="U37" s="19"/>
      <c r="V37" s="19"/>
      <c r="W37" s="20"/>
      <c r="X37" s="16" t="s">
        <v>36</v>
      </c>
      <c r="Y37" s="19"/>
      <c r="Z37" s="19"/>
      <c r="AA37" s="20"/>
      <c r="AB37" s="16" t="s">
        <v>37</v>
      </c>
      <c r="AC37" s="19"/>
      <c r="AD37" s="19"/>
      <c r="AE37" s="20"/>
      <c r="AF37" s="16" t="s">
        <v>38</v>
      </c>
      <c r="AG37" s="19"/>
      <c r="AH37" s="19"/>
      <c r="AI37" s="20"/>
      <c r="AJ37" s="16" t="s">
        <v>39</v>
      </c>
      <c r="AK37" s="20"/>
      <c r="AL37" s="17" t="s">
        <v>40</v>
      </c>
    </row>
    <row r="38" ht="28.00" customHeight="1">
      <c r="A38" s="21" t="s">
        <v>41</v>
      </c>
      <c r="B38" s="21" t="s">
        <v>42</v>
      </c>
      <c r="H38" s="22">
        <v>1</v>
      </c>
      <c r="I38" s="22">
        <v>2</v>
      </c>
      <c r="J38" s="22">
        <v>3</v>
      </c>
      <c r="K38" s="22">
        <v>4</v>
      </c>
      <c r="L38" s="22">
        <v>5</v>
      </c>
      <c r="M38" s="22">
        <v>6</v>
      </c>
      <c r="N38" s="22">
        <v>7</v>
      </c>
      <c r="O38" s="22">
        <v>8</v>
      </c>
      <c r="P38" s="22">
        <v>9</v>
      </c>
      <c r="Q38" s="22">
        <v>10</v>
      </c>
      <c r="R38" s="22">
        <v>11</v>
      </c>
      <c r="S38" s="22">
        <v>12</v>
      </c>
      <c r="T38" s="22">
        <v>13</v>
      </c>
      <c r="U38" s="22">
        <v>14</v>
      </c>
      <c r="V38" s="22">
        <v>15</v>
      </c>
      <c r="W38" s="22">
        <v>16</v>
      </c>
      <c r="X38" s="22">
        <v>17</v>
      </c>
      <c r="Y38" s="22">
        <v>18</v>
      </c>
      <c r="Z38" s="22">
        <v>19</v>
      </c>
      <c r="AA38" s="22">
        <v>20</v>
      </c>
      <c r="AB38" s="22">
        <v>21</v>
      </c>
      <c r="AC38" s="22">
        <v>22</v>
      </c>
      <c r="AD38" s="22">
        <v>23</v>
      </c>
      <c r="AE38" s="22">
        <v>24</v>
      </c>
      <c r="AF38" s="22">
        <v>25</v>
      </c>
      <c r="AG38" s="22">
        <v>26</v>
      </c>
      <c r="AH38" s="22">
        <v>27</v>
      </c>
      <c r="AI38" s="22">
        <v>28</v>
      </c>
      <c r="AJ38" s="22">
        <v>29</v>
      </c>
      <c r="AK38" s="22">
        <v>30</v>
      </c>
    </row>
    <row r="39" ht="15.00" customHeight="1">
      <c r="A39" s="23">
        <v>1</v>
      </c>
      <c r="B39" s="23" t="s">
        <v>43</v>
      </c>
      <c r="C39" s="23">
        <v>3</v>
      </c>
      <c r="D39" s="23">
        <v>19</v>
      </c>
      <c r="E39" s="23">
        <v>0</v>
      </c>
      <c r="F39" s="24">
        <v>200000</v>
      </c>
      <c r="G39" s="23" t="s">
        <v>44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6">
        <v>66666.67</v>
      </c>
      <c r="AA39" s="26">
        <v>66666.67</v>
      </c>
      <c r="AB39" s="26">
        <v>66666.67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4">
        <f>F39</f>
        <v/>
      </c>
    </row>
    <row r="40" ht="15.00" customHeight="1">
      <c r="G40" s="27" t="s">
        <v>45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66666.67</v>
      </c>
      <c r="AA40" s="28">
        <v>66666.67</v>
      </c>
      <c r="AB40" s="28">
        <v>66666.67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9">
        <f>F39</f>
        <v/>
      </c>
    </row>
    <row r="41" ht="15.00" customHeight="1">
      <c r="A41" s="23">
        <v>2</v>
      </c>
      <c r="B41" s="23" t="s">
        <v>46</v>
      </c>
      <c r="C41" s="23">
        <v>3</v>
      </c>
      <c r="D41" s="23">
        <v>1</v>
      </c>
      <c r="E41" s="23">
        <v>0</v>
      </c>
      <c r="F41" s="24">
        <v>300000</v>
      </c>
      <c r="G41" s="23" t="s">
        <v>44</v>
      </c>
      <c r="H41" s="26">
        <v>100000</v>
      </c>
      <c r="I41" s="26">
        <v>100000</v>
      </c>
      <c r="J41" s="26">
        <v>100000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4">
        <f>F41</f>
        <v/>
      </c>
    </row>
    <row r="42" ht="15.00" customHeight="1">
      <c r="G42" s="27" t="s">
        <v>45</v>
      </c>
      <c r="H42" s="28">
        <v>100000</v>
      </c>
      <c r="I42" s="28">
        <v>100000</v>
      </c>
      <c r="J42" s="28">
        <v>100000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9">
        <f>F41</f>
        <v/>
      </c>
    </row>
    <row r="43" ht="15.00" customHeight="1">
      <c r="A43" s="23">
        <v>3</v>
      </c>
      <c r="B43" s="23" t="s">
        <v>47</v>
      </c>
      <c r="C43" s="23">
        <v>5</v>
      </c>
      <c r="D43" s="23">
        <v>2</v>
      </c>
      <c r="E43" s="23">
        <v>1</v>
      </c>
      <c r="F43" s="24">
        <v>750000</v>
      </c>
      <c r="G43" s="23" t="s">
        <v>44</v>
      </c>
      <c r="H43" s="25">
        <v>0</v>
      </c>
      <c r="I43" s="25">
        <v>0</v>
      </c>
      <c r="J43" s="26">
        <v>22967.38</v>
      </c>
      <c r="K43" s="26">
        <v>131541.78</v>
      </c>
      <c r="L43" s="26">
        <v>341469.26</v>
      </c>
      <c r="M43" s="26">
        <v>210493.09</v>
      </c>
      <c r="N43" s="26">
        <v>43528.49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4">
        <f>F43</f>
        <v/>
      </c>
    </row>
    <row r="44" ht="15.00" customHeight="1">
      <c r="G44" s="27" t="s">
        <v>45</v>
      </c>
      <c r="H44" s="28">
        <v>0</v>
      </c>
      <c r="I44" s="28">
        <v>33750</v>
      </c>
      <c r="J44" s="28">
        <v>12632.06</v>
      </c>
      <c r="K44" s="28">
        <v>79789.41</v>
      </c>
      <c r="L44" s="28">
        <v>231254.46</v>
      </c>
      <c r="M44" s="28">
        <v>231142.74</v>
      </c>
      <c r="N44" s="28">
        <v>104433.32</v>
      </c>
      <c r="O44" s="28">
        <v>21680.98</v>
      </c>
      <c r="P44" s="28">
        <v>18442.03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16875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9">
        <f>F43</f>
        <v/>
      </c>
    </row>
    <row r="45" ht="15.00" customHeight="1">
      <c r="A45" s="23">
        <v>4</v>
      </c>
      <c r="B45" s="23" t="s">
        <v>48</v>
      </c>
      <c r="C45" s="23">
        <v>9</v>
      </c>
      <c r="D45" s="23">
        <v>5</v>
      </c>
      <c r="E45" s="23">
        <v>1</v>
      </c>
      <c r="F45" s="24">
        <v>1400000</v>
      </c>
      <c r="G45" s="23" t="s">
        <v>44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6">
        <v>19353.22</v>
      </c>
      <c r="N45" s="26">
        <v>55593.44</v>
      </c>
      <c r="O45" s="26">
        <v>142958.61</v>
      </c>
      <c r="P45" s="26">
        <v>290946.51</v>
      </c>
      <c r="Q45" s="26">
        <v>382296.44</v>
      </c>
      <c r="R45" s="26">
        <v>290946.51</v>
      </c>
      <c r="S45" s="26">
        <v>142958.61</v>
      </c>
      <c r="T45" s="26">
        <v>55593.44</v>
      </c>
      <c r="U45" s="26">
        <v>19353.22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0</v>
      </c>
      <c r="AK45" s="25">
        <v>0</v>
      </c>
      <c r="AL45" s="24">
        <f>F45</f>
        <v/>
      </c>
    </row>
    <row r="46" ht="15.00" customHeight="1">
      <c r="G46" s="27" t="s">
        <v>45</v>
      </c>
      <c r="H46" s="28">
        <v>0</v>
      </c>
      <c r="I46" s="28">
        <v>0</v>
      </c>
      <c r="J46" s="28">
        <v>0</v>
      </c>
      <c r="K46" s="28">
        <v>0</v>
      </c>
      <c r="L46" s="28">
        <v>24500</v>
      </c>
      <c r="M46" s="28">
        <v>12579.59</v>
      </c>
      <c r="N46" s="28">
        <v>41029.68</v>
      </c>
      <c r="O46" s="28">
        <v>107844.92</v>
      </c>
      <c r="P46" s="28">
        <v>227746.75</v>
      </c>
      <c r="Q46" s="28">
        <v>328445.31</v>
      </c>
      <c r="R46" s="28">
        <v>298771.93</v>
      </c>
      <c r="S46" s="28">
        <v>183556.17</v>
      </c>
      <c r="T46" s="28">
        <v>85269.88</v>
      </c>
      <c r="U46" s="28">
        <v>33017.31</v>
      </c>
      <c r="V46" s="28">
        <v>7374.8</v>
      </c>
      <c r="W46" s="28">
        <v>25363.64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24500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9">
        <f>F45</f>
        <v/>
      </c>
    </row>
    <row r="47" ht="15.00" customHeight="1">
      <c r="A47" s="23">
        <v>5</v>
      </c>
      <c r="B47" s="23" t="s">
        <v>49</v>
      </c>
      <c r="C47" s="23">
        <v>8</v>
      </c>
      <c r="D47" s="23">
        <v>9</v>
      </c>
      <c r="E47" s="23">
        <v>1</v>
      </c>
      <c r="F47" s="24">
        <v>900000</v>
      </c>
      <c r="G47" s="23" t="s">
        <v>44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6">
        <v>60000</v>
      </c>
      <c r="R47" s="26">
        <v>90000</v>
      </c>
      <c r="S47" s="26">
        <v>120000</v>
      </c>
      <c r="T47" s="26">
        <v>150000</v>
      </c>
      <c r="U47" s="26">
        <v>170000</v>
      </c>
      <c r="V47" s="26">
        <v>150000</v>
      </c>
      <c r="W47" s="26">
        <v>100000</v>
      </c>
      <c r="X47" s="26">
        <v>60000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4">
        <f>F47</f>
        <v/>
      </c>
    </row>
    <row r="48" ht="15.00" customHeight="1">
      <c r="G48" s="27" t="s">
        <v>45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81000</v>
      </c>
      <c r="Q48" s="28">
        <v>6000</v>
      </c>
      <c r="R48" s="28">
        <v>9000</v>
      </c>
      <c r="S48" s="28">
        <v>12000</v>
      </c>
      <c r="T48" s="28">
        <v>101400</v>
      </c>
      <c r="U48" s="28">
        <v>107720</v>
      </c>
      <c r="V48" s="28">
        <v>118680</v>
      </c>
      <c r="W48" s="28">
        <v>129520</v>
      </c>
      <c r="X48" s="28">
        <v>116880</v>
      </c>
      <c r="Y48" s="28">
        <v>79200</v>
      </c>
      <c r="Z48" s="28">
        <v>48960</v>
      </c>
      <c r="AA48" s="28">
        <v>49140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40500</v>
      </c>
      <c r="AH48" s="28">
        <v>0</v>
      </c>
      <c r="AI48" s="28">
        <v>0</v>
      </c>
      <c r="AJ48" s="28">
        <v>0</v>
      </c>
      <c r="AK48" s="28">
        <v>0</v>
      </c>
      <c r="AL48" s="29">
        <f>F47</f>
        <v/>
      </c>
    </row>
    <row r="49" ht="15.00" customHeight="1">
      <c r="A49" s="23">
        <v>6</v>
      </c>
      <c r="B49" s="23" t="s">
        <v>50</v>
      </c>
      <c r="C49" s="23">
        <v>9</v>
      </c>
      <c r="D49" s="23">
        <v>11</v>
      </c>
      <c r="E49" s="23">
        <v>1</v>
      </c>
      <c r="F49" s="24">
        <v>1050000</v>
      </c>
      <c r="G49" s="23" t="s">
        <v>44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6">
        <v>24968.53</v>
      </c>
      <c r="T49" s="26">
        <v>69074.58</v>
      </c>
      <c r="U49" s="26">
        <v>161476.34</v>
      </c>
      <c r="V49" s="26">
        <v>268757.7</v>
      </c>
      <c r="W49" s="26">
        <v>266417.98</v>
      </c>
      <c r="X49" s="26">
        <v>158067.63</v>
      </c>
      <c r="Y49" s="26">
        <v>67612.82</v>
      </c>
      <c r="Z49" s="26">
        <v>25065.58</v>
      </c>
      <c r="AA49" s="26">
        <v>8558.83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4">
        <f>F49</f>
        <v/>
      </c>
    </row>
    <row r="50" ht="15.00" customHeight="1">
      <c r="G50" s="27" t="s">
        <v>45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78750</v>
      </c>
      <c r="S50" s="28">
        <v>6242.13</v>
      </c>
      <c r="T50" s="28">
        <v>17268.65</v>
      </c>
      <c r="U50" s="28">
        <v>52353.98</v>
      </c>
      <c r="V50" s="28">
        <v>103341.45</v>
      </c>
      <c r="W50" s="28">
        <v>152402.09</v>
      </c>
      <c r="X50" s="28">
        <v>187897.77</v>
      </c>
      <c r="Y50" s="28">
        <v>177034.76</v>
      </c>
      <c r="Z50" s="28">
        <v>114109.02</v>
      </c>
      <c r="AA50" s="28">
        <v>53561.98</v>
      </c>
      <c r="AB50" s="28">
        <v>20145.02</v>
      </c>
      <c r="AC50" s="28">
        <v>7116.11</v>
      </c>
      <c r="AD50" s="28">
        <v>40402.06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39375</v>
      </c>
      <c r="AK50" s="28">
        <v>0</v>
      </c>
      <c r="AL50" s="29">
        <f>F49</f>
        <v/>
      </c>
    </row>
    <row r="51" ht="15.00" customHeight="1">
      <c r="A51" s="23">
        <v>7</v>
      </c>
      <c r="B51" s="23" t="s">
        <v>51</v>
      </c>
      <c r="C51" s="23">
        <v>6</v>
      </c>
      <c r="D51" s="23">
        <v>7</v>
      </c>
      <c r="E51" s="23">
        <v>0</v>
      </c>
      <c r="F51" s="24">
        <v>700000</v>
      </c>
      <c r="G51" s="23" t="s">
        <v>52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4">
        <f>F51</f>
        <v/>
      </c>
    </row>
    <row r="52" ht="15.00" customHeight="1">
      <c r="G52" s="27" t="s">
        <v>45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150000</v>
      </c>
      <c r="O52" s="28">
        <v>0</v>
      </c>
      <c r="P52" s="28">
        <v>0</v>
      </c>
      <c r="Q52" s="28">
        <v>250000</v>
      </c>
      <c r="R52" s="28">
        <v>0</v>
      </c>
      <c r="S52" s="28">
        <v>300000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9">
        <f>F51</f>
        <v/>
      </c>
    </row>
    <row r="54" ht="19.00" customHeight="1">
      <c r="A54" s="6" t="s">
        <v>53</v>
      </c>
      <c r="H54" s="21">
        <v>1</v>
      </c>
      <c r="I54" s="21">
        <v>2</v>
      </c>
      <c r="J54" s="21">
        <v>3</v>
      </c>
      <c r="K54" s="21">
        <v>4</v>
      </c>
      <c r="L54" s="21">
        <v>5</v>
      </c>
      <c r="M54" s="21">
        <v>6</v>
      </c>
      <c r="N54" s="21">
        <v>7</v>
      </c>
      <c r="O54" s="21">
        <v>8</v>
      </c>
      <c r="P54" s="21">
        <v>9</v>
      </c>
      <c r="Q54" s="21">
        <v>10</v>
      </c>
      <c r="R54" s="21">
        <v>11</v>
      </c>
      <c r="S54" s="21">
        <v>12</v>
      </c>
      <c r="T54" s="21">
        <v>13</v>
      </c>
      <c r="U54" s="21">
        <v>14</v>
      </c>
      <c r="V54" s="21">
        <v>15</v>
      </c>
      <c r="W54" s="21">
        <v>16</v>
      </c>
      <c r="X54" s="21">
        <v>17</v>
      </c>
      <c r="Y54" s="21">
        <v>18</v>
      </c>
      <c r="Z54" s="21">
        <v>19</v>
      </c>
      <c r="AA54" s="21">
        <v>20</v>
      </c>
      <c r="AB54" s="21">
        <v>21</v>
      </c>
      <c r="AC54" s="21">
        <v>22</v>
      </c>
      <c r="AD54" s="21">
        <v>23</v>
      </c>
      <c r="AE54" s="21">
        <v>24</v>
      </c>
      <c r="AF54" s="21">
        <v>25</v>
      </c>
      <c r="AG54" s="21">
        <v>26</v>
      </c>
      <c r="AH54" s="21">
        <v>27</v>
      </c>
      <c r="AI54" s="21">
        <v>28</v>
      </c>
      <c r="AJ54" s="21">
        <v>29</v>
      </c>
      <c r="AK54" s="21">
        <v>30</v>
      </c>
      <c r="AL54" s="30"/>
    </row>
    <row r="55" ht="25.00" customHeight="1">
      <c r="A55" s="32">
        <v>1</v>
      </c>
      <c r="B55" s="33" t="s">
        <v>54</v>
      </c>
      <c r="C55" s="33"/>
      <c r="D55" s="33"/>
      <c r="E55" s="33"/>
      <c r="F55" s="31">
        <f>C6</f>
        <v/>
      </c>
      <c r="G55" s="31"/>
      <c r="H55" s="31">
        <v>580000</v>
      </c>
      <c r="I55" s="31">
        <v>0</v>
      </c>
      <c r="J55" s="31">
        <v>15317.68</v>
      </c>
      <c r="K55" s="31">
        <v>28647.42</v>
      </c>
      <c r="L55" s="31">
        <v>45488.62</v>
      </c>
      <c r="M55" s="31">
        <v>71023.65</v>
      </c>
      <c r="N55" s="31">
        <v>109071.91</v>
      </c>
      <c r="O55" s="31">
        <v>163818.08</v>
      </c>
      <c r="P55" s="31">
        <v>238085.14</v>
      </c>
      <c r="Q55" s="31">
        <v>329823.5</v>
      </c>
      <c r="R55" s="31">
        <v>427603.77</v>
      </c>
      <c r="S55" s="31">
        <v>509100.25</v>
      </c>
      <c r="T55" s="31">
        <v>548285.75</v>
      </c>
      <c r="U55" s="31">
        <v>530485.38</v>
      </c>
      <c r="V55" s="31">
        <v>462745.24</v>
      </c>
      <c r="W55" s="31">
        <v>368534.39</v>
      </c>
      <c r="X55" s="31">
        <v>272760.24</v>
      </c>
      <c r="Y55" s="31">
        <v>191123.1</v>
      </c>
      <c r="Z55" s="31">
        <v>128865.07</v>
      </c>
      <c r="AA55" s="31">
        <v>84645.44</v>
      </c>
      <c r="AB55" s="31">
        <v>54584.77</v>
      </c>
      <c r="AC55" s="31">
        <v>34639.02</v>
      </c>
      <c r="AD55" s="31">
        <v>21522.18</v>
      </c>
      <c r="AE55" s="31">
        <v>293829.42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290000</v>
      </c>
      <c r="AL55" s="30"/>
    </row>
    <row r="56" ht="25.00" customHeight="1">
      <c r="A56" s="32">
        <v>2</v>
      </c>
      <c r="B56" s="33" t="s">
        <v>55</v>
      </c>
      <c r="C56" s="33"/>
      <c r="D56" s="33"/>
      <c r="E56" s="33"/>
      <c r="F56" s="34">
        <f>SUM(F39:F52)</f>
        <v/>
      </c>
      <c r="G56" s="34"/>
      <c r="H56" s="34">
        <v>100000</v>
      </c>
      <c r="I56" s="34">
        <v>133750</v>
      </c>
      <c r="J56" s="34">
        <v>112632.06</v>
      </c>
      <c r="K56" s="34">
        <v>79789.41</v>
      </c>
      <c r="L56" s="34">
        <v>255754.46</v>
      </c>
      <c r="M56" s="34">
        <v>243722.34</v>
      </c>
      <c r="N56" s="34">
        <v>295463.01</v>
      </c>
      <c r="O56" s="34">
        <v>129525.91</v>
      </c>
      <c r="P56" s="34">
        <v>327188.77</v>
      </c>
      <c r="Q56" s="34">
        <v>584445.31</v>
      </c>
      <c r="R56" s="34">
        <v>386521.93</v>
      </c>
      <c r="S56" s="34">
        <v>501798.3</v>
      </c>
      <c r="T56" s="34">
        <v>203938.53</v>
      </c>
      <c r="U56" s="34">
        <v>193091.29</v>
      </c>
      <c r="V56" s="34">
        <v>246271.25</v>
      </c>
      <c r="W56" s="34">
        <v>307285.72</v>
      </c>
      <c r="X56" s="34">
        <v>304777.77</v>
      </c>
      <c r="Y56" s="34">
        <v>256234.76</v>
      </c>
      <c r="Z56" s="34">
        <v>229735.68</v>
      </c>
      <c r="AA56" s="34">
        <v>169368.64</v>
      </c>
      <c r="AB56" s="34">
        <v>86811.68</v>
      </c>
      <c r="AC56" s="34">
        <v>31616.11</v>
      </c>
      <c r="AD56" s="34">
        <v>40402.06</v>
      </c>
      <c r="AE56" s="34">
        <v>0</v>
      </c>
      <c r="AF56" s="34">
        <v>0</v>
      </c>
      <c r="AG56" s="34">
        <v>40500</v>
      </c>
      <c r="AH56" s="34">
        <v>0</v>
      </c>
      <c r="AI56" s="34">
        <v>0</v>
      </c>
      <c r="AJ56" s="34">
        <v>39375</v>
      </c>
      <c r="AK56" s="34">
        <v>0</v>
      </c>
      <c r="AL56" s="30"/>
    </row>
    <row r="57" ht="15.00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ht="19.00" customHeight="1">
      <c r="A58" s="6" t="s">
        <v>56</v>
      </c>
      <c r="H58" s="21">
        <v>1</v>
      </c>
      <c r="I58" s="21">
        <v>2</v>
      </c>
      <c r="J58" s="21">
        <v>3</v>
      </c>
      <c r="K58" s="21">
        <v>4</v>
      </c>
      <c r="L58" s="21">
        <v>5</v>
      </c>
      <c r="M58" s="21">
        <v>6</v>
      </c>
      <c r="N58" s="21">
        <v>7</v>
      </c>
      <c r="O58" s="21">
        <v>8</v>
      </c>
      <c r="P58" s="21">
        <v>9</v>
      </c>
      <c r="Q58" s="21">
        <v>10</v>
      </c>
      <c r="R58" s="21">
        <v>11</v>
      </c>
      <c r="S58" s="21">
        <v>12</v>
      </c>
      <c r="T58" s="21">
        <v>13</v>
      </c>
      <c r="U58" s="21">
        <v>14</v>
      </c>
      <c r="V58" s="21">
        <v>15</v>
      </c>
      <c r="W58" s="21">
        <v>16</v>
      </c>
      <c r="X58" s="21">
        <v>17</v>
      </c>
      <c r="Y58" s="21">
        <v>18</v>
      </c>
      <c r="Z58" s="21">
        <v>19</v>
      </c>
      <c r="AA58" s="21">
        <v>20</v>
      </c>
      <c r="AB58" s="21">
        <v>21</v>
      </c>
      <c r="AC58" s="21">
        <v>22</v>
      </c>
      <c r="AD58" s="21">
        <v>23</v>
      </c>
      <c r="AE58" s="21">
        <v>24</v>
      </c>
      <c r="AF58" s="21">
        <v>25</v>
      </c>
      <c r="AG58" s="21">
        <v>26</v>
      </c>
      <c r="AH58" s="21">
        <v>27</v>
      </c>
      <c r="AI58" s="21">
        <v>28</v>
      </c>
      <c r="AJ58" s="21">
        <v>29</v>
      </c>
      <c r="AK58" s="21">
        <v>30</v>
      </c>
      <c r="AL58" s="30"/>
    </row>
    <row r="59" ht="25.00" customHeight="1">
      <c r="A59" s="37" t="s">
        <v>57</v>
      </c>
      <c r="B59" s="36" t="s">
        <v>58</v>
      </c>
      <c r="C59" s="36"/>
      <c r="D59" s="36"/>
      <c r="E59" s="36"/>
      <c r="F59" s="35">
        <f>SUM(H59:AK59)</f>
        <v/>
      </c>
      <c r="G59" s="35"/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250000</v>
      </c>
      <c r="Q59" s="35">
        <v>0</v>
      </c>
      <c r="R59" s="35">
        <v>0</v>
      </c>
      <c r="S59" s="35">
        <v>250000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5">
        <v>0</v>
      </c>
      <c r="AK59" s="35">
        <v>0</v>
      </c>
      <c r="AL59" s="30"/>
    </row>
    <row r="60" ht="25.00" customHeight="1">
      <c r="A60" s="39"/>
      <c r="B60" s="36" t="s">
        <v>59</v>
      </c>
      <c r="C60" s="36"/>
      <c r="D60" s="36"/>
      <c r="E60" s="36"/>
      <c r="F60" s="38">
        <f>SUM(H60:AK60)</f>
        <v/>
      </c>
      <c r="G60" s="38"/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82455.88</v>
      </c>
      <c r="R60" s="38">
        <v>106900.94</v>
      </c>
      <c r="S60" s="38">
        <v>60643.18</v>
      </c>
      <c r="T60" s="38">
        <v>137071.44</v>
      </c>
      <c r="U60" s="38">
        <v>112928.56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0"/>
    </row>
    <row r="61" ht="25.00" customHeight="1">
      <c r="A61" s="39"/>
      <c r="B61" s="36" t="s">
        <v>60</v>
      </c>
      <c r="C61" s="36"/>
      <c r="D61" s="36"/>
      <c r="E61" s="36"/>
      <c r="F61" s="38">
        <f>SUM(H61:AK61)</f>
        <v/>
      </c>
      <c r="G61" s="38"/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5000</v>
      </c>
      <c r="Q61" s="38">
        <v>2000</v>
      </c>
      <c r="R61" s="38">
        <v>1340.35</v>
      </c>
      <c r="S61" s="38">
        <v>485.15</v>
      </c>
      <c r="T61" s="38">
        <v>2000</v>
      </c>
      <c r="U61" s="38">
        <v>903.43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0"/>
    </row>
    <row r="62" ht="25.00" customHeight="1">
      <c r="A62" s="41"/>
      <c r="B62" s="36" t="s">
        <v>61</v>
      </c>
      <c r="C62" s="36"/>
      <c r="D62" s="36"/>
      <c r="E62" s="36"/>
      <c r="F62" s="40">
        <f>AK62</f>
        <v/>
      </c>
      <c r="G62" s="40"/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250000</v>
      </c>
      <c r="Q62" s="40">
        <v>167544.12</v>
      </c>
      <c r="R62" s="40">
        <v>60643.18</v>
      </c>
      <c r="S62" s="40">
        <v>250000</v>
      </c>
      <c r="T62" s="40">
        <v>112928.56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30"/>
    </row>
    <row r="63" ht="25.00" customHeight="1">
      <c r="A63" s="44" t="s">
        <v>62</v>
      </c>
      <c r="B63" s="43" t="s">
        <v>58</v>
      </c>
      <c r="C63" s="43"/>
      <c r="D63" s="43"/>
      <c r="E63" s="43"/>
      <c r="F63" s="42">
        <f>SUM(H63:AK63)</f>
        <v/>
      </c>
      <c r="G63" s="42"/>
      <c r="H63" s="42">
        <v>0</v>
      </c>
      <c r="I63" s="42">
        <v>0</v>
      </c>
      <c r="J63" s="42">
        <v>0</v>
      </c>
      <c r="K63" s="42">
        <v>0</v>
      </c>
      <c r="L63" s="42">
        <v>14972.21</v>
      </c>
      <c r="M63" s="42">
        <v>172878.36</v>
      </c>
      <c r="N63" s="42">
        <v>188645.31</v>
      </c>
      <c r="O63" s="42">
        <v>0</v>
      </c>
      <c r="P63" s="42">
        <v>0</v>
      </c>
      <c r="Q63" s="42">
        <v>341417.52</v>
      </c>
      <c r="R63" s="42">
        <v>73596.3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5013.59</v>
      </c>
      <c r="AB63" s="42">
        <v>32287.07</v>
      </c>
      <c r="AC63" s="42">
        <v>0</v>
      </c>
      <c r="AD63" s="42">
        <v>19296.58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30"/>
    </row>
    <row r="64" ht="25.00" customHeight="1">
      <c r="A64" s="46"/>
      <c r="B64" s="43" t="s">
        <v>59</v>
      </c>
      <c r="C64" s="43"/>
      <c r="D64" s="43"/>
      <c r="E64" s="43"/>
      <c r="F64" s="45">
        <f>SUM(H64:AK64)</f>
        <v/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29774.22</v>
      </c>
      <c r="P64" s="45">
        <v>151735.71</v>
      </c>
      <c r="Q64" s="45">
        <v>0</v>
      </c>
      <c r="R64" s="45">
        <v>0</v>
      </c>
      <c r="S64" s="45">
        <v>188853.62</v>
      </c>
      <c r="T64" s="45">
        <v>200222.03</v>
      </c>
      <c r="U64" s="45">
        <v>220911.01</v>
      </c>
      <c r="V64" s="45">
        <v>13.09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2575.3</v>
      </c>
      <c r="AD64" s="45">
        <v>0</v>
      </c>
      <c r="AE64" s="45">
        <v>54021.95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30"/>
    </row>
    <row r="65" ht="25.00" customHeight="1">
      <c r="A65" s="46"/>
      <c r="B65" s="43" t="s">
        <v>60</v>
      </c>
      <c r="C65" s="43"/>
      <c r="D65" s="43"/>
      <c r="E65" s="43"/>
      <c r="F65" s="45">
        <f>SUM(H65:AK65)</f>
        <v/>
      </c>
      <c r="G65" s="45"/>
      <c r="H65" s="45">
        <v>2500</v>
      </c>
      <c r="I65" s="45">
        <v>0</v>
      </c>
      <c r="J65" s="45">
        <v>0</v>
      </c>
      <c r="K65" s="45">
        <v>0</v>
      </c>
      <c r="L65" s="45">
        <v>0</v>
      </c>
      <c r="M65" s="45">
        <v>179.67</v>
      </c>
      <c r="N65" s="45">
        <v>2254.21</v>
      </c>
      <c r="O65" s="45">
        <v>4517.95</v>
      </c>
      <c r="P65" s="45">
        <v>4160.66</v>
      </c>
      <c r="Q65" s="45">
        <v>2339.83</v>
      </c>
      <c r="R65" s="45">
        <v>6436.84</v>
      </c>
      <c r="S65" s="45">
        <v>7320</v>
      </c>
      <c r="T65" s="45">
        <v>5053.75</v>
      </c>
      <c r="U65" s="45">
        <v>2651.09</v>
      </c>
      <c r="V65" s="45">
        <v>0.16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60.16</v>
      </c>
      <c r="AC65" s="45">
        <v>447.61</v>
      </c>
      <c r="AD65" s="45">
        <v>416.7</v>
      </c>
      <c r="AE65" s="45">
        <v>648.26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30"/>
    </row>
    <row r="66" ht="25.00" customHeight="1">
      <c r="A66" s="48"/>
      <c r="B66" s="43" t="s">
        <v>61</v>
      </c>
      <c r="C66" s="43"/>
      <c r="D66" s="43"/>
      <c r="E66" s="43"/>
      <c r="F66" s="47">
        <f>AK66</f>
        <v/>
      </c>
      <c r="G66" s="47"/>
      <c r="H66" s="47">
        <v>0</v>
      </c>
      <c r="I66" s="47">
        <v>0</v>
      </c>
      <c r="J66" s="47">
        <v>0</v>
      </c>
      <c r="K66" s="47">
        <v>0</v>
      </c>
      <c r="L66" s="47">
        <v>14972.21</v>
      </c>
      <c r="M66" s="47">
        <v>187850.57</v>
      </c>
      <c r="N66" s="47">
        <v>376495.87</v>
      </c>
      <c r="O66" s="47">
        <v>346721.65</v>
      </c>
      <c r="P66" s="47">
        <v>194985.94</v>
      </c>
      <c r="Q66" s="47">
        <v>536403.46</v>
      </c>
      <c r="R66" s="47">
        <v>609999.76</v>
      </c>
      <c r="S66" s="47">
        <v>421146.13</v>
      </c>
      <c r="T66" s="47">
        <v>220924.1</v>
      </c>
      <c r="U66" s="47">
        <v>13.09</v>
      </c>
      <c r="V66" s="47">
        <v>0</v>
      </c>
      <c r="W66" s="47">
        <v>0</v>
      </c>
      <c r="X66" s="47">
        <v>0</v>
      </c>
      <c r="Y66" s="47">
        <v>0</v>
      </c>
      <c r="Z66" s="47">
        <v>0</v>
      </c>
      <c r="AA66" s="47">
        <v>5013.59</v>
      </c>
      <c r="AB66" s="47">
        <v>37300.66</v>
      </c>
      <c r="AC66" s="47">
        <v>34725.36</v>
      </c>
      <c r="AD66" s="47">
        <v>54021.95</v>
      </c>
      <c r="AE66" s="47">
        <v>0</v>
      </c>
      <c r="AF66" s="47">
        <v>0</v>
      </c>
      <c r="AG66" s="47">
        <v>0</v>
      </c>
      <c r="AH66" s="47">
        <v>0</v>
      </c>
      <c r="AI66" s="47">
        <v>0</v>
      </c>
      <c r="AJ66" s="47">
        <v>0</v>
      </c>
      <c r="AK66" s="47">
        <v>0</v>
      </c>
      <c r="AL66" s="30"/>
    </row>
    <row r="67" ht="15.00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</row>
    <row r="68" ht="19.00" customHeight="1">
      <c r="A68" s="6" t="s">
        <v>63</v>
      </c>
      <c r="H68" s="21">
        <v>1</v>
      </c>
      <c r="I68" s="21">
        <v>2</v>
      </c>
      <c r="J68" s="21">
        <v>3</v>
      </c>
      <c r="K68" s="21">
        <v>4</v>
      </c>
      <c r="L68" s="21">
        <v>5</v>
      </c>
      <c r="M68" s="21">
        <v>6</v>
      </c>
      <c r="N68" s="21">
        <v>7</v>
      </c>
      <c r="O68" s="21">
        <v>8</v>
      </c>
      <c r="P68" s="21">
        <v>9</v>
      </c>
      <c r="Q68" s="21">
        <v>10</v>
      </c>
      <c r="R68" s="21">
        <v>11</v>
      </c>
      <c r="S68" s="21">
        <v>12</v>
      </c>
      <c r="T68" s="21">
        <v>13</v>
      </c>
      <c r="U68" s="21">
        <v>14</v>
      </c>
      <c r="V68" s="21">
        <v>15</v>
      </c>
      <c r="W68" s="21">
        <v>16</v>
      </c>
      <c r="X68" s="21">
        <v>17</v>
      </c>
      <c r="Y68" s="21">
        <v>18</v>
      </c>
      <c r="Z68" s="21">
        <v>19</v>
      </c>
      <c r="AA68" s="21">
        <v>20</v>
      </c>
      <c r="AB68" s="21">
        <v>21</v>
      </c>
      <c r="AC68" s="21">
        <v>22</v>
      </c>
      <c r="AD68" s="21">
        <v>23</v>
      </c>
      <c r="AE68" s="21">
        <v>24</v>
      </c>
      <c r="AF68" s="21">
        <v>25</v>
      </c>
      <c r="AG68" s="21">
        <v>26</v>
      </c>
      <c r="AH68" s="21">
        <v>27</v>
      </c>
      <c r="AI68" s="21">
        <v>28</v>
      </c>
      <c r="AJ68" s="21">
        <v>29</v>
      </c>
      <c r="AK68" s="21">
        <v>30</v>
      </c>
      <c r="AL68" s="30"/>
    </row>
    <row r="69" ht="18.00" customHeight="1">
      <c r="A69" s="32">
        <v>5</v>
      </c>
      <c r="B69" s="33" t="s">
        <v>64</v>
      </c>
      <c r="C69" s="33"/>
      <c r="D69" s="33"/>
      <c r="E69" s="33"/>
      <c r="F69" s="31">
        <f>F55+F59+F63</f>
        <v/>
      </c>
      <c r="G69" s="31"/>
      <c r="H69" s="31">
        <f>H55+H59+H63</f>
        <v/>
      </c>
      <c r="I69" s="31">
        <f>I55+I59+I63</f>
        <v/>
      </c>
      <c r="J69" s="31">
        <f>J55+J59+J63</f>
        <v/>
      </c>
      <c r="K69" s="31">
        <f>K55+K59+K63</f>
        <v/>
      </c>
      <c r="L69" s="31">
        <f>L55+L59+L63</f>
        <v/>
      </c>
      <c r="M69" s="31">
        <f>M55+M59+M63</f>
        <v/>
      </c>
      <c r="N69" s="31">
        <f>N55+N59+N63</f>
        <v/>
      </c>
      <c r="O69" s="31">
        <f>O55+O59+O63</f>
        <v/>
      </c>
      <c r="P69" s="31">
        <f>P55+P59+P63</f>
        <v/>
      </c>
      <c r="Q69" s="31">
        <f>Q55+Q59+Q63</f>
        <v/>
      </c>
      <c r="R69" s="31">
        <f>R55+R59+R63</f>
        <v/>
      </c>
      <c r="S69" s="31">
        <f>S55+S59+S63</f>
        <v/>
      </c>
      <c r="T69" s="31">
        <f>T55+T59+T63</f>
        <v/>
      </c>
      <c r="U69" s="31">
        <f>U55+U59+U63</f>
        <v/>
      </c>
      <c r="V69" s="31">
        <f>V55+V59+V63</f>
        <v/>
      </c>
      <c r="W69" s="31">
        <f>W55+W59+W63</f>
        <v/>
      </c>
      <c r="X69" s="31">
        <f>X55+X59+X63</f>
        <v/>
      </c>
      <c r="Y69" s="31">
        <f>Y55+Y59+Y63</f>
        <v/>
      </c>
      <c r="Z69" s="31">
        <f>Z55+Z59+Z63</f>
        <v/>
      </c>
      <c r="AA69" s="31">
        <f>AA55+AA59+AA63</f>
        <v/>
      </c>
      <c r="AB69" s="31">
        <f>AB55+AB59+AB63</f>
        <v/>
      </c>
      <c r="AC69" s="31">
        <f>AC55+AC59+AC63</f>
        <v/>
      </c>
      <c r="AD69" s="31">
        <f>AD55+AD59+AD63</f>
        <v/>
      </c>
      <c r="AE69" s="31">
        <f>AE55+AE59+AE63</f>
        <v/>
      </c>
      <c r="AF69" s="31">
        <f>AF55+AF59+AF63</f>
        <v/>
      </c>
      <c r="AG69" s="31">
        <f>AG55+AG59+AG63</f>
        <v/>
      </c>
      <c r="AH69" s="31">
        <f>AH55+AH59+AH63</f>
        <v/>
      </c>
      <c r="AI69" s="31">
        <f>AI55+AI59+AI63</f>
        <v/>
      </c>
      <c r="AJ69" s="31">
        <f>AJ55+AJ59+AJ63</f>
        <v/>
      </c>
      <c r="AK69" s="31">
        <f>AK55+AK59+AK63</f>
        <v/>
      </c>
      <c r="AL69" s="30"/>
    </row>
    <row r="70" ht="18.00" customHeight="1">
      <c r="A70" s="32">
        <v>6</v>
      </c>
      <c r="B70" s="33" t="s">
        <v>65</v>
      </c>
      <c r="C70" s="33"/>
      <c r="D70" s="33"/>
      <c r="E70" s="33"/>
      <c r="F70" s="34">
        <f>F56+F60+F61+F64+F65</f>
        <v/>
      </c>
      <c r="G70" s="34"/>
      <c r="H70" s="34">
        <f>H56+H60+H61+H64+H65</f>
        <v/>
      </c>
      <c r="I70" s="34">
        <f>I56+I60+I61+I64+I65</f>
        <v/>
      </c>
      <c r="J70" s="34">
        <f>J56+J60+J61+J64+J65</f>
        <v/>
      </c>
      <c r="K70" s="34">
        <f>K56+K60+K61+K64+K65</f>
        <v/>
      </c>
      <c r="L70" s="34">
        <f>L56+L60+L61+L64+L65</f>
        <v/>
      </c>
      <c r="M70" s="34">
        <f>M56+M60+M61+M64+M65</f>
        <v/>
      </c>
      <c r="N70" s="34">
        <f>N56+N60+N61+N64+N65</f>
        <v/>
      </c>
      <c r="O70" s="34">
        <f>O56+O60+O61+O64+O65</f>
        <v/>
      </c>
      <c r="P70" s="34">
        <f>P56+P60+P61+P64+P65</f>
        <v/>
      </c>
      <c r="Q70" s="34">
        <f>Q56+Q60+Q61+Q64+Q65</f>
        <v/>
      </c>
      <c r="R70" s="34">
        <f>R56+R60+R61+R64+R65</f>
        <v/>
      </c>
      <c r="S70" s="34">
        <f>S56+S60+S61+S64+S65</f>
        <v/>
      </c>
      <c r="T70" s="34">
        <f>T56+T60+T61+T64+T65</f>
        <v/>
      </c>
      <c r="U70" s="34">
        <f>U56+U60+U61+U64+U65</f>
        <v/>
      </c>
      <c r="V70" s="34">
        <f>V56+V60+V61+V64+V65</f>
        <v/>
      </c>
      <c r="W70" s="34">
        <f>W56+W60+W61+W64+W65</f>
        <v/>
      </c>
      <c r="X70" s="34">
        <f>X56+X60+X61+X64+X65</f>
        <v/>
      </c>
      <c r="Y70" s="34">
        <f>Y56+Y60+Y61+Y64+Y65</f>
        <v/>
      </c>
      <c r="Z70" s="34">
        <f>Z56+Z60+Z61+Z64+Z65</f>
        <v/>
      </c>
      <c r="AA70" s="34">
        <f>AA56+AA60+AA61+AA64+AA65</f>
        <v/>
      </c>
      <c r="AB70" s="34">
        <f>AB56+AB60+AB61+AB64+AB65</f>
        <v/>
      </c>
      <c r="AC70" s="34">
        <f>AC56+AC60+AC61+AC64+AC65</f>
        <v/>
      </c>
      <c r="AD70" s="34">
        <f>AD56+AD60+AD61+AD64+AD65</f>
        <v/>
      </c>
      <c r="AE70" s="34">
        <f>AE56+AE60+AE61+AE64+AE65</f>
        <v/>
      </c>
      <c r="AF70" s="34">
        <f>AF56+AF60+AF61+AF64+AF65</f>
        <v/>
      </c>
      <c r="AG70" s="34">
        <f>AG56+AG60+AG61+AG64+AG65</f>
        <v/>
      </c>
      <c r="AH70" s="34">
        <f>AH56+AH60+AH61+AH64+AH65</f>
        <v/>
      </c>
      <c r="AI70" s="34">
        <f>AI56+AI60+AI61+AI64+AI65</f>
        <v/>
      </c>
      <c r="AJ70" s="34">
        <f>AJ56+AJ60+AJ61+AJ64+AJ65</f>
        <v/>
      </c>
      <c r="AK70" s="34">
        <f>AK56+AK60+AK61+AK64+AK65</f>
        <v/>
      </c>
      <c r="AL70" s="30"/>
    </row>
    <row r="71" ht="18.00" customHeight="1">
      <c r="A71" s="32">
        <v>7</v>
      </c>
      <c r="B71" s="33" t="s">
        <v>66</v>
      </c>
      <c r="C71" s="33"/>
      <c r="D71" s="33"/>
      <c r="E71" s="33"/>
      <c r="F71" s="49">
        <f>F69-F70</f>
        <v/>
      </c>
      <c r="G71" s="49"/>
      <c r="H71" s="49">
        <f>H69-H70</f>
        <v/>
      </c>
      <c r="I71" s="49">
        <f>I69-I70</f>
        <v/>
      </c>
      <c r="J71" s="49">
        <f>J69-J70</f>
        <v/>
      </c>
      <c r="K71" s="49">
        <f>K69-K70</f>
        <v/>
      </c>
      <c r="L71" s="49">
        <f>L69-L70</f>
        <v/>
      </c>
      <c r="M71" s="49">
        <f>M69-M70</f>
        <v/>
      </c>
      <c r="N71" s="49">
        <f>N69-N70</f>
        <v/>
      </c>
      <c r="O71" s="49">
        <f>O69-O70</f>
        <v/>
      </c>
      <c r="P71" s="49">
        <f>P69-P70</f>
        <v/>
      </c>
      <c r="Q71" s="49">
        <f>Q69-Q70</f>
        <v/>
      </c>
      <c r="R71" s="49">
        <f>R69-R70</f>
        <v/>
      </c>
      <c r="S71" s="49">
        <f>S69-S70</f>
        <v/>
      </c>
      <c r="T71" s="49">
        <f>T69-T70</f>
        <v/>
      </c>
      <c r="U71" s="49">
        <f>U69-U70</f>
        <v/>
      </c>
      <c r="V71" s="49">
        <f>V69-V70</f>
        <v/>
      </c>
      <c r="W71" s="49">
        <f>W69-W70</f>
        <v/>
      </c>
      <c r="X71" s="49">
        <f>X69-X70</f>
        <v/>
      </c>
      <c r="Y71" s="49">
        <f>Y69-Y70</f>
        <v/>
      </c>
      <c r="Z71" s="49">
        <f>Z69-Z70</f>
        <v/>
      </c>
      <c r="AA71" s="49">
        <f>AA69-AA70</f>
        <v/>
      </c>
      <c r="AB71" s="49">
        <f>AB69-AB70</f>
        <v/>
      </c>
      <c r="AC71" s="49">
        <f>AC69-AC70</f>
        <v/>
      </c>
      <c r="AD71" s="49">
        <f>AD69-AD70</f>
        <v/>
      </c>
      <c r="AE71" s="49">
        <f>AE69-AE70</f>
        <v/>
      </c>
      <c r="AF71" s="49">
        <f>AF69-AF70</f>
        <v/>
      </c>
      <c r="AG71" s="49">
        <f>AG69-AG70</f>
        <v/>
      </c>
      <c r="AH71" s="49">
        <f>AH69-AH70</f>
        <v/>
      </c>
      <c r="AI71" s="49">
        <f>AI69-AI70</f>
        <v/>
      </c>
      <c r="AJ71" s="49">
        <f>AJ69-AJ70</f>
        <v/>
      </c>
      <c r="AK71" s="49">
        <f>AK69-AK70</f>
        <v/>
      </c>
      <c r="AL71" s="30"/>
    </row>
    <row r="72" ht="18.00" customHeight="1">
      <c r="A72" s="32">
        <v>8</v>
      </c>
      <c r="B72" s="33" t="s">
        <v>67</v>
      </c>
      <c r="C72" s="33"/>
      <c r="D72" s="33"/>
      <c r="E72" s="33"/>
      <c r="F72" s="50">
        <f>AK72</f>
        <v/>
      </c>
      <c r="G72" s="50"/>
      <c r="H72" s="50">
        <f>H71</f>
        <v/>
      </c>
      <c r="I72" s="50">
        <f>H72+I71</f>
        <v/>
      </c>
      <c r="J72" s="50">
        <f>I72+J71</f>
        <v/>
      </c>
      <c r="K72" s="50">
        <f>J72+K71</f>
        <v/>
      </c>
      <c r="L72" s="50">
        <f>K72+L71</f>
        <v/>
      </c>
      <c r="M72" s="50">
        <f>L72+M71</f>
        <v/>
      </c>
      <c r="N72" s="50">
        <f>M72+N71</f>
        <v/>
      </c>
      <c r="O72" s="50">
        <f>N72+O71</f>
        <v/>
      </c>
      <c r="P72" s="50">
        <f>O72+P71</f>
        <v/>
      </c>
      <c r="Q72" s="50">
        <f>P72+Q71</f>
        <v/>
      </c>
      <c r="R72" s="50">
        <f>Q72+R71</f>
        <v/>
      </c>
      <c r="S72" s="50">
        <f>R72+S71</f>
        <v/>
      </c>
      <c r="T72" s="50">
        <f>S72+T71</f>
        <v/>
      </c>
      <c r="U72" s="50">
        <f>T72+U71</f>
        <v/>
      </c>
      <c r="V72" s="50">
        <f>U72+V71</f>
        <v/>
      </c>
      <c r="W72" s="50">
        <f>V72+W71</f>
        <v/>
      </c>
      <c r="X72" s="50">
        <f>W72+X71</f>
        <v/>
      </c>
      <c r="Y72" s="50">
        <f>X72+Y71</f>
        <v/>
      </c>
      <c r="Z72" s="50">
        <f>Y72+Z71</f>
        <v/>
      </c>
      <c r="AA72" s="50">
        <f>Z72+AA71</f>
        <v/>
      </c>
      <c r="AB72" s="50">
        <f>AA72+AB71</f>
        <v/>
      </c>
      <c r="AC72" s="50">
        <f>AB72+AC71</f>
        <v/>
      </c>
      <c r="AD72" s="50">
        <f>AC72+AD71</f>
        <v/>
      </c>
      <c r="AE72" s="50">
        <f>AD72+AE71</f>
        <v/>
      </c>
      <c r="AF72" s="50">
        <f>AE72+AF71</f>
        <v/>
      </c>
      <c r="AG72" s="50">
        <f>AF72+AG71</f>
        <v/>
      </c>
      <c r="AH72" s="50">
        <f>AG72+AH71</f>
        <v/>
      </c>
      <c r="AI72" s="50">
        <f>AH72+AI71</f>
        <v/>
      </c>
      <c r="AJ72" s="50">
        <f>AI72+AJ71</f>
        <v/>
      </c>
      <c r="AK72" s="50">
        <f>AJ72+AK71</f>
        <v/>
      </c>
      <c r="AL72" s="30"/>
    </row>
    <row r="73" ht="15.00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</row>
    <row r="74" ht="15.00" customHeight="1">
      <c r="A74" s="6" t="s">
        <v>68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</row>
    <row r="75" ht="18.00" customHeight="1">
      <c r="A75" s="30"/>
      <c r="B75" s="51" t="s">
        <v>69</v>
      </c>
      <c r="C75" s="30"/>
      <c r="D75" s="30"/>
      <c r="E75" s="25">
        <v>449284.21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</row>
    <row r="76" ht="18.00" customHeight="1">
      <c r="A76" s="30"/>
      <c r="B76" s="51" t="s">
        <v>70</v>
      </c>
      <c r="C76" s="30"/>
      <c r="D76" s="30"/>
      <c r="E76" s="25">
        <f>AL72</f>
        <v/>
      </c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</row>
    <row r="77" ht="18.00" customHeight="1">
      <c r="A77" s="30"/>
      <c r="B77" s="51" t="s">
        <v>71</v>
      </c>
      <c r="C77" s="30"/>
      <c r="D77" s="30"/>
      <c r="E77" s="25">
        <f>E76-E75</f>
        <v/>
      </c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</row>
    <row r="78" ht="18.00" customHeight="1">
      <c r="A78" s="30"/>
      <c r="B78" s="52" t="s">
        <v>72</v>
      </c>
      <c r="C78" s="30"/>
      <c r="D78" s="30"/>
      <c r="E78" s="52">
        <f>IF(ABS(E77)&lt;=1,"OK","CHECK")</f>
        <v/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</row>
    <row r="79" ht="15.00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</row>
    <row r="80" ht="28.00" customHeight="1">
      <c r="A80" s="30"/>
      <c r="B80" s="5" t="s">
        <v>73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</row>
    <row r="81" ht="15.00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</row>
  </sheetData>
  <mergeCells count="78">
    <mergeCell ref="B2:N2"/>
    <mergeCell ref="B3:N3"/>
    <mergeCell ref="B4:N4"/>
    <mergeCell ref="F6:H6"/>
    <mergeCell ref="K6:M6"/>
    <mergeCell ref="F7:H7"/>
    <mergeCell ref="K7:M7"/>
    <mergeCell ref="F8:H8"/>
    <mergeCell ref="K8:M8"/>
    <mergeCell ref="F11:H11"/>
    <mergeCell ref="K11:M11"/>
    <mergeCell ref="F12:H12"/>
    <mergeCell ref="K12:M12"/>
    <mergeCell ref="F13:H13"/>
    <mergeCell ref="K13:M13"/>
    <mergeCell ref="F14:H14"/>
    <mergeCell ref="A37:B37"/>
    <mergeCell ref="H37:K37"/>
    <mergeCell ref="L37:O37"/>
    <mergeCell ref="P37:S37"/>
    <mergeCell ref="T37:W37"/>
    <mergeCell ref="X37:AA37"/>
    <mergeCell ref="AB37:AE37"/>
    <mergeCell ref="AF37:AI37"/>
    <mergeCell ref="AJ37:AK37"/>
    <mergeCell ref="AL37:AL38"/>
    <mergeCell ref="A54:G54"/>
    <mergeCell ref="A58:G58"/>
    <mergeCell ref="A68:G68"/>
    <mergeCell ref="B80:N80"/>
    <mergeCell ref="C6:D6"/>
    <mergeCell ref="C7:D7"/>
    <mergeCell ref="C8:D8"/>
    <mergeCell ref="C9:D9"/>
    <mergeCell ref="C11:D11"/>
    <mergeCell ref="C12:D12"/>
    <mergeCell ref="C13:D13"/>
    <mergeCell ref="C14:D14"/>
    <mergeCell ref="E75:F75"/>
    <mergeCell ref="E76:F76"/>
    <mergeCell ref="E77:F77"/>
    <mergeCell ref="E78:F78"/>
    <mergeCell ref="C37:C38"/>
    <mergeCell ref="D37:D38"/>
    <mergeCell ref="E37:E38"/>
    <mergeCell ref="F37:F38"/>
    <mergeCell ref="G37:G38"/>
    <mergeCell ref="B55:E55"/>
    <mergeCell ref="F55:G55"/>
    <mergeCell ref="B56:E56"/>
    <mergeCell ref="F56:G56"/>
    <mergeCell ref="B59:E59"/>
    <mergeCell ref="F59:G59"/>
    <mergeCell ref="B60:E60"/>
    <mergeCell ref="F60:G60"/>
    <mergeCell ref="B61:E61"/>
    <mergeCell ref="F61:G61"/>
    <mergeCell ref="B62:E62"/>
    <mergeCell ref="F62:G62"/>
    <mergeCell ref="A59:A62"/>
    <mergeCell ref="B63:E63"/>
    <mergeCell ref="F63:G63"/>
    <mergeCell ref="B64:E64"/>
    <mergeCell ref="F64:G64"/>
    <mergeCell ref="B65:E65"/>
    <mergeCell ref="F65:G65"/>
    <mergeCell ref="B66:E66"/>
    <mergeCell ref="F66:G66"/>
    <mergeCell ref="A63:A66"/>
    <mergeCell ref="B69:E69"/>
    <mergeCell ref="F69:G69"/>
    <mergeCell ref="B70:E70"/>
    <mergeCell ref="F70:G70"/>
    <mergeCell ref="B71:E71"/>
    <mergeCell ref="F71:G71"/>
    <mergeCell ref="B72:E72"/>
    <mergeCell ref="F72:G72"/>
    <mergeCell ref="K14:M14"/>
  </mergeCells>
  <pageMargins left="0.19685" right="0.19685" top="0.19685" bottom="0.19685" header="0.15" footer="0.15"/>
  <pageSetup paperSize="9" orientation="landscape"/>
  <drawing r:id="rIdCashflowCharts"/>
</worksheet>
</file>